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grami\2026\Program jačanja inovatinosti MMSP\"/>
    </mc:Choice>
  </mc:AlternateContent>
  <xr:revisionPtr revIDLastSave="0" documentId="13_ncr:1_{B14BBAD1-E38F-4484-A2C7-AADBF16203BC}" xr6:coauthVersionLast="47" xr6:coauthVersionMax="47" xr10:uidLastSave="{00000000-0000-0000-0000-000000000000}"/>
  <bookViews>
    <workbookView xWindow="-108" yWindow="-108" windowWidth="23256" windowHeight="12456" tabRatio="540" xr2:uid="{4AD05B81-66E6-4217-82CA-EF68A95DDC6D}"/>
  </bookViews>
  <sheets>
    <sheet name="FINANCIAL PLAN" sheetId="1" r:id="rId1"/>
  </sheets>
  <definedNames>
    <definedName name="_xlnm.Print_Area" localSheetId="0">'FINANCIAL PLAN'!$A$1:$M$156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4" i="1" l="1"/>
  <c r="J154" i="1"/>
  <c r="H154" i="1"/>
  <c r="B154" i="1"/>
  <c r="C147" i="1"/>
  <c r="K92" i="1"/>
  <c r="K91" i="1"/>
  <c r="K48" i="1"/>
  <c r="K47" i="1"/>
  <c r="K70" i="1"/>
  <c r="K69" i="1"/>
  <c r="L139" i="1"/>
  <c r="M139" i="1"/>
  <c r="M138" i="1"/>
  <c r="M134" i="1"/>
  <c r="M135" i="1"/>
  <c r="M136" i="1"/>
  <c r="M137" i="1"/>
  <c r="M121" i="1"/>
  <c r="M122" i="1"/>
  <c r="M123" i="1"/>
  <c r="M124" i="1"/>
  <c r="K139" i="1"/>
  <c r="J139" i="1"/>
  <c r="M120" i="1"/>
  <c r="M127" i="1"/>
  <c r="M128" i="1"/>
  <c r="M129" i="1"/>
  <c r="M130" i="1"/>
  <c r="M133" i="1"/>
  <c r="K107" i="1"/>
  <c r="L107" i="1"/>
  <c r="J107" i="1"/>
  <c r="M76" i="1"/>
  <c r="K85" i="1"/>
  <c r="L85" i="1"/>
  <c r="J85" i="1"/>
  <c r="M84" i="1"/>
  <c r="M83" i="1"/>
  <c r="M82" i="1"/>
  <c r="M81" i="1"/>
  <c r="M80" i="1"/>
  <c r="M79" i="1"/>
  <c r="M78" i="1"/>
  <c r="M77" i="1"/>
  <c r="M75" i="1"/>
  <c r="M53" i="1"/>
  <c r="M32" i="1"/>
  <c r="M33" i="1"/>
  <c r="M34" i="1"/>
  <c r="M35" i="1"/>
  <c r="M36" i="1"/>
  <c r="M37" i="1"/>
  <c r="M38" i="1"/>
  <c r="M39" i="1"/>
  <c r="M40" i="1"/>
  <c r="M31" i="1"/>
  <c r="K63" i="1"/>
  <c r="L63" i="1"/>
  <c r="J63" i="1"/>
  <c r="K41" i="1"/>
  <c r="L41" i="1"/>
  <c r="J41" i="1"/>
  <c r="M131" i="1" l="1"/>
  <c r="M85" i="1"/>
  <c r="J19" i="1" l="1"/>
  <c r="K19" i="1"/>
  <c r="L19" i="1"/>
  <c r="M58" i="1" l="1"/>
  <c r="M59" i="1"/>
  <c r="M62" i="1"/>
  <c r="M61" i="1"/>
  <c r="M60" i="1"/>
  <c r="M57" i="1"/>
  <c r="M56" i="1"/>
  <c r="M55" i="1"/>
  <c r="M54" i="1"/>
  <c r="M63" i="1" l="1"/>
  <c r="J71" i="1" s="1"/>
  <c r="M98" i="1"/>
  <c r="M99" i="1"/>
  <c r="M100" i="1"/>
  <c r="M101" i="1"/>
  <c r="M102" i="1"/>
  <c r="M103" i="1"/>
  <c r="M104" i="1"/>
  <c r="M105" i="1"/>
  <c r="M106" i="1"/>
  <c r="G11" i="1"/>
  <c r="M11" i="1" s="1"/>
  <c r="G12" i="1"/>
  <c r="M12" i="1" s="1"/>
  <c r="G13" i="1"/>
  <c r="M13" i="1" s="1"/>
  <c r="G14" i="1"/>
  <c r="M14" i="1" s="1"/>
  <c r="G15" i="1"/>
  <c r="M15" i="1" s="1"/>
  <c r="G16" i="1"/>
  <c r="M16" i="1" s="1"/>
  <c r="G17" i="1"/>
  <c r="M17" i="1" s="1"/>
  <c r="G18" i="1"/>
  <c r="M18" i="1" s="1"/>
  <c r="G10" i="1"/>
  <c r="M10" i="1" s="1"/>
  <c r="G9" i="1"/>
  <c r="M9" i="1" s="1"/>
  <c r="M97" i="1"/>
  <c r="M125" i="1" l="1"/>
  <c r="M107" i="1"/>
  <c r="J115" i="1" s="1"/>
  <c r="J70" i="1"/>
  <c r="J69" i="1"/>
  <c r="M41" i="1"/>
  <c r="J49" i="1" s="1"/>
  <c r="M19" i="1"/>
  <c r="J27" i="1" s="1"/>
  <c r="K146" i="1"/>
  <c r="K147" i="1" s="1"/>
  <c r="I146" i="1"/>
  <c r="I147" i="1" s="1"/>
  <c r="G146" i="1"/>
  <c r="G147" i="1" s="1"/>
  <c r="J93" i="1"/>
  <c r="J114" i="1" l="1"/>
  <c r="J113" i="1"/>
  <c r="J92" i="1"/>
  <c r="J91" i="1"/>
  <c r="J48" i="1"/>
  <c r="J47" i="1"/>
  <c r="J26" i="1"/>
  <c r="J25" i="1"/>
  <c r="C146" i="1"/>
  <c r="L154" i="1" s="1"/>
  <c r="L91" i="1" l="1"/>
  <c r="L47" i="1"/>
  <c r="L69" i="1"/>
  <c r="L113" i="1"/>
  <c r="L25" i="1"/>
  <c r="L3" i="1"/>
  <c r="M154" i="1"/>
</calcChain>
</file>

<file path=xl/sharedStrings.xml><?xml version="1.0" encoding="utf-8"?>
<sst xmlns="http://schemas.openxmlformats.org/spreadsheetml/2006/main" count="162" uniqueCount="105">
  <si>
    <t>PROGRAM FOR STRENGTHENING THE INNOVATION OF NEWLY ESTABLISHED OR EXISITING MSMEs</t>
  </si>
  <si>
    <t>Project name</t>
  </si>
  <si>
    <t xml:space="preserve">Project duration </t>
  </si>
  <si>
    <t>Company name</t>
  </si>
  <si>
    <t>Total project budget</t>
  </si>
  <si>
    <t>IMPORTANT: do not change the formulas and only fill in the fields that are not colored!!!</t>
  </si>
  <si>
    <t>FINANCIAL PLAN OF THE PROJECT</t>
  </si>
  <si>
    <t>STAFF SALARY COSTS</t>
  </si>
  <si>
    <t>Serial number</t>
  </si>
  <si>
    <t>Name and surname</t>
  </si>
  <si>
    <t>Position</t>
  </si>
  <si>
    <t>A. Net</t>
  </si>
  <si>
    <t>B. Salary allowances</t>
  </si>
  <si>
    <t>C. Gross II (A+B)</t>
  </si>
  <si>
    <t>D. Percentage of involvement in the project</t>
  </si>
  <si>
    <t>E. Number of months of work on the project</t>
  </si>
  <si>
    <t>1st year</t>
  </si>
  <si>
    <t>2nd year</t>
  </si>
  <si>
    <t>3rd year</t>
  </si>
  <si>
    <t>Total cost per person (C x D x E)</t>
  </si>
  <si>
    <t>Petar Petrović</t>
  </si>
  <si>
    <t>Team leader</t>
  </si>
  <si>
    <t>Marija Marković</t>
  </si>
  <si>
    <t>Technician</t>
  </si>
  <si>
    <t>TBD</t>
  </si>
  <si>
    <t>TOTAL  COST</t>
  </si>
  <si>
    <t>Before signing the Grant Agreement, it will be necessary to attach the last 3 payslips preceding the month in which the project application is made and a contract proposal (unsigned) for each new person who will be employed on the project.                                                             
Note: Staff salary costs can be max. 70% of the total amount awarded by the Program.</t>
  </si>
  <si>
    <t>Please briefly explain the role of each project team member:</t>
  </si>
  <si>
    <t>TOTAL STAFF SALARY COSTS</t>
  </si>
  <si>
    <t>EUR</t>
  </si>
  <si>
    <t>% of total amount awarded by the Program</t>
  </si>
  <si>
    <t>Fund`s financing</t>
  </si>
  <si>
    <t>Applicant`s financing</t>
  </si>
  <si>
    <t xml:space="preserve">TOTAL </t>
  </si>
  <si>
    <t>EQUIPMENT COSTS</t>
  </si>
  <si>
    <t>Serial number of the cost</t>
  </si>
  <si>
    <t>Equipment name</t>
  </si>
  <si>
    <r>
      <t xml:space="preserve">Unit </t>
    </r>
    <r>
      <rPr>
        <b/>
        <i/>
        <sz val="11"/>
        <color theme="1"/>
        <rFont val="Calibri"/>
        <family val="2"/>
        <scheme val="minor"/>
      </rPr>
      <t>(per piece/per set...)</t>
    </r>
  </si>
  <si>
    <t>A. Number of unit</t>
  </si>
  <si>
    <t>B. Unit value 
WITHOUT VAT</t>
  </si>
  <si>
    <t>Equipment cost 
(A x B)</t>
  </si>
  <si>
    <t>Server</t>
  </si>
  <si>
    <t>Per piece</t>
  </si>
  <si>
    <t>TOTAL</t>
  </si>
  <si>
    <t>The equipment item includes equipment whose unit value is greater than 300.00 euros VAT Excluded                                                                                                                                                                                                                   
Note: Equipment costs can be max. 50% of the total amount awarded by the Program</t>
  </si>
  <si>
    <t>Please briefly explain each budget line (e.g. the required quantity, what the set consists of, the purpose for which the equipment is purchased...):</t>
  </si>
  <si>
    <t>TOTAL EQUIPMENT COSTS</t>
  </si>
  <si>
    <t>VAT (if eligible)</t>
  </si>
  <si>
    <t>COSTS OF MATERIALS AND SMALL INVENTORY</t>
  </si>
  <si>
    <t>Name of material / small inventory</t>
  </si>
  <si>
    <t>Sensors</t>
  </si>
  <si>
    <t>Per set</t>
  </si>
  <si>
    <t>The costs of materials and small inventory refer to materials and devices whose unit value is less than EUR 300.00 VAT Excluded.                                                                                                                                                               
Note: The costs of materials and small inventory can be max. 10% of the total amount awarded by the Program</t>
  </si>
  <si>
    <t>Please briefly explain each budget line (e.g. the required quantity, what the set consists of, the purpose for which the materials is purchased...):</t>
  </si>
  <si>
    <t>TOTAL COSTS OF MATERIALS AND SMALL INVENTORY</t>
  </si>
  <si>
    <t>COSTS OF EXTERNAL SERVICES</t>
  </si>
  <si>
    <t>Name of service</t>
  </si>
  <si>
    <r>
      <t xml:space="preserve">Unit </t>
    </r>
    <r>
      <rPr>
        <b/>
        <i/>
        <sz val="11"/>
        <color theme="1"/>
        <rFont val="Calibri"/>
        <family val="2"/>
        <scheme val="minor"/>
      </rPr>
      <t>(per hour/per day, per contract...)</t>
    </r>
  </si>
  <si>
    <t>B. Unit value 
(WITHOUT VAT only if legal person will be engaged)</t>
  </si>
  <si>
    <t>Cost of service/ consultant (A x C)</t>
  </si>
  <si>
    <t>Patentability analysis expert</t>
  </si>
  <si>
    <t>per day</t>
  </si>
  <si>
    <t>IP consultancy</t>
  </si>
  <si>
    <t>per contract</t>
  </si>
  <si>
    <t xml:space="preserve"> Note: The costs of external services and consultants may be max. 20% of the total amount awarded by the Program</t>
  </si>
  <si>
    <t>Please briefly explain each budget line (e.g. the ecplanation of external service, number of day/months required, etc.):</t>
  </si>
  <si>
    <t>TOTAL COSTS OF OF EXTERNAL SERVICES</t>
  </si>
  <si>
    <t>TRAINING COSTS</t>
  </si>
  <si>
    <t>Name and surname/description</t>
  </si>
  <si>
    <t>A. Transportation costs</t>
  </si>
  <si>
    <t>B. Per diem amount (if applicable)</t>
  </si>
  <si>
    <t>C. Registration fee (if applicable)</t>
  </si>
  <si>
    <t>Training cost per person (A+B+C)</t>
  </si>
  <si>
    <t>Marko Marković / Strategic planning</t>
  </si>
  <si>
    <t>Training refers to going to professional meetings and conferences. Training costs for newly established and existing companies include transportation costs, per diems and registration fees.                                                                                                                                                                                                                                               Note: Training costs may be max. 10% of the total amount awarded by the Program</t>
  </si>
  <si>
    <t xml:space="preserve">Please briefly explain each budget line (e.g. calculation of per diem, calculation of transportation costs, conference name etc.): </t>
  </si>
  <si>
    <t>TOTAL TRAINING COSTS</t>
  </si>
  <si>
    <t xml:space="preserve"> VALUE ADDED TAX (VAT)</t>
  </si>
  <si>
    <t>Name of eligible cost</t>
  </si>
  <si>
    <t>A. Amount of eligible cost including VAT</t>
  </si>
  <si>
    <t>C. Amount of eligible cost excluding VAT</t>
  </si>
  <si>
    <t>Cost of VAT (A-B)</t>
  </si>
  <si>
    <t>VAT FOR EQUIPMENT COSTS</t>
  </si>
  <si>
    <t>TOTAL VAT FOR EQUIPMENT COSTS</t>
  </si>
  <si>
    <t>VAT FOR COSTS OF MATERIALS AND SMALL INVENTORY</t>
  </si>
  <si>
    <t>TOTAL VAT FOR COSTS OF MATERIALS AND SMALL INVENTORY</t>
  </si>
  <si>
    <t>VAT FOR COSTS OF EXTERNAL SERVICES</t>
  </si>
  <si>
    <t>TOTAL VAT FOR COSTS OF EXTERNAL SERVICES</t>
  </si>
  <si>
    <t>Note: Value Added Tax (VAT) only if the applicant cannot request a VAT refund for any reason.</t>
  </si>
  <si>
    <t>Please explain if VAT rate is specific for any of costs:</t>
  </si>
  <si>
    <t>INDIRECT COSTS</t>
  </si>
  <si>
    <t>A. Applicable fixed rate</t>
  </si>
  <si>
    <t>The total value of the project's direct costs</t>
  </si>
  <si>
    <t>1st year direct costs</t>
  </si>
  <si>
    <t>2nd year direct costs</t>
  </si>
  <si>
    <t>3rd year direct costs</t>
  </si>
  <si>
    <t>TOTAL INDIRECT COSTS</t>
  </si>
  <si>
    <t>Note: Indirect costs incurred directly as a result of the implementation of the project by the applicant are calculated at a fixed rate up to 7% of the total value of the eligible direct costs of the project.</t>
  </si>
  <si>
    <t>Additional explanation</t>
  </si>
  <si>
    <t>OVERALL</t>
  </si>
  <si>
    <t>TOTAL PROJECT BUDGET</t>
  </si>
  <si>
    <t>PROGRAM FUNDING SHARE (%)</t>
  </si>
  <si>
    <t>APPLICANT'S SHARE (%)</t>
  </si>
  <si>
    <t>GRANT AMOUNT</t>
  </si>
  <si>
    <t>APPLICANT'S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</si>
</sst>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5" formatCode="#,##0.00\ &quot;€&quot;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2BA8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D409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1" xfId="0" applyBorder="1" applyAlignment="1">
      <alignment horizontal="center"/>
    </xf>
    <xf numFmtId="4" fontId="0" fillId="0" borderId="0" xfId="0" applyNumberFormat="1"/>
    <xf numFmtId="0" fontId="1" fillId="3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9" fontId="0" fillId="3" borderId="1" xfId="0" applyNumberFormat="1" applyFill="1" applyBorder="1"/>
    <xf numFmtId="165" fontId="0" fillId="0" borderId="1" xfId="0" applyNumberFormat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5" fontId="0" fillId="0" borderId="1" xfId="0" applyNumberFormat="1" applyBorder="1"/>
    <xf numFmtId="9" fontId="0" fillId="0" borderId="1" xfId="0" applyNumberFormat="1" applyBorder="1" applyAlignment="1">
      <alignment horizontal="right"/>
    </xf>
    <xf numFmtId="165" fontId="0" fillId="2" borderId="1" xfId="0" applyNumberFormat="1" applyFill="1" applyBorder="1"/>
    <xf numFmtId="165" fontId="0" fillId="0" borderId="4" xfId="0" applyNumberFormat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165" fontId="3" fillId="0" borderId="3" xfId="0" applyNumberFormat="1" applyFont="1" applyBorder="1"/>
    <xf numFmtId="165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4" borderId="8" xfId="0" applyNumberFormat="1" applyFont="1" applyFill="1" applyBorder="1"/>
    <xf numFmtId="0" fontId="1" fillId="2" borderId="7" xfId="0" applyFont="1" applyFill="1" applyBorder="1" applyAlignment="1">
      <alignment horizontal="center" vertical="center" wrapText="1"/>
    </xf>
    <xf numFmtId="165" fontId="1" fillId="4" borderId="15" xfId="0" applyNumberFormat="1" applyFont="1" applyFill="1" applyBorder="1"/>
    <xf numFmtId="165" fontId="1" fillId="4" borderId="16" xfId="0" applyNumberFormat="1" applyFont="1" applyFill="1" applyBorder="1"/>
    <xf numFmtId="165" fontId="1" fillId="4" borderId="16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7" fillId="0" borderId="0" xfId="0" applyFont="1" applyAlignment="1">
      <alignment vertical="top"/>
    </xf>
    <xf numFmtId="0" fontId="8" fillId="7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right"/>
      <protection locked="0"/>
    </xf>
    <xf numFmtId="165" fontId="1" fillId="4" borderId="1" xfId="0" applyNumberFormat="1" applyFont="1" applyFill="1" applyBorder="1" applyAlignment="1">
      <alignment horizontal="right"/>
    </xf>
    <xf numFmtId="165" fontId="0" fillId="6" borderId="1" xfId="0" applyNumberForma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9" fontId="1" fillId="4" borderId="8" xfId="0" applyNumberFormat="1" applyFont="1" applyFill="1" applyBorder="1" applyAlignment="1">
      <alignment horizontal="center"/>
    </xf>
    <xf numFmtId="9" fontId="0" fillId="4" borderId="15" xfId="0" applyNumberFormat="1" applyFill="1" applyBorder="1" applyAlignment="1">
      <alignment horizontal="center"/>
    </xf>
    <xf numFmtId="165" fontId="1" fillId="4" borderId="17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9" fontId="1" fillId="4" borderId="15" xfId="0" applyNumberFormat="1" applyFont="1" applyFill="1" applyBorder="1" applyAlignment="1">
      <alignment horizontal="center"/>
    </xf>
    <xf numFmtId="9" fontId="1" fillId="4" borderId="16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6" borderId="1" xfId="0" applyFill="1" applyBorder="1" applyAlignment="1" applyProtection="1">
      <alignment horizontal="center" wrapText="1"/>
      <protection locked="0"/>
    </xf>
    <xf numFmtId="10" fontId="1" fillId="6" borderId="23" xfId="1" applyNumberFormat="1" applyFont="1" applyFill="1" applyBorder="1" applyAlignment="1" applyProtection="1">
      <alignment horizontal="center" vertical="center" wrapText="1"/>
      <protection locked="0"/>
    </xf>
    <xf numFmtId="10" fontId="1" fillId="6" borderId="24" xfId="1" applyNumberFormat="1" applyFont="1" applyFill="1" applyBorder="1" applyAlignment="1" applyProtection="1">
      <alignment horizontal="center" vertical="center" wrapText="1"/>
      <protection locked="0"/>
    </xf>
    <xf numFmtId="10" fontId="1" fillId="6" borderId="21" xfId="1" applyNumberFormat="1" applyFont="1" applyFill="1" applyBorder="1" applyAlignment="1" applyProtection="1">
      <alignment horizontal="center" vertical="center" wrapText="1"/>
      <protection locked="0"/>
    </xf>
    <xf numFmtId="10" fontId="1" fillId="6" borderId="22" xfId="1" applyNumberFormat="1" applyFont="1" applyFill="1" applyBorder="1" applyAlignment="1" applyProtection="1">
      <alignment horizontal="center" vertical="center" wrapText="1"/>
      <protection locked="0"/>
    </xf>
    <xf numFmtId="10" fontId="1" fillId="6" borderId="25" xfId="1" applyNumberFormat="1" applyFont="1" applyFill="1" applyBorder="1" applyAlignment="1" applyProtection="1">
      <alignment horizontal="center" vertical="center" wrapText="1"/>
      <protection locked="0"/>
    </xf>
    <xf numFmtId="10" fontId="1" fillId="6" borderId="26" xfId="1" applyNumberFormat="1" applyFont="1" applyFill="1" applyBorder="1" applyAlignment="1" applyProtection="1">
      <alignment horizontal="center" vertical="center" wrapText="1"/>
      <protection locked="0"/>
    </xf>
    <xf numFmtId="165" fontId="0" fillId="6" borderId="2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7" borderId="2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7" borderId="2" xfId="0" applyFont="1" applyFill="1" applyBorder="1" applyAlignment="1" applyProtection="1">
      <alignment horizontal="left"/>
      <protection locked="0"/>
    </xf>
    <xf numFmtId="0" fontId="8" fillId="7" borderId="3" xfId="0" applyFont="1" applyFill="1" applyBorder="1" applyAlignment="1" applyProtection="1">
      <alignment horizontal="left"/>
      <protection locked="0"/>
    </xf>
    <xf numFmtId="0" fontId="8" fillId="7" borderId="4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65" fontId="0" fillId="3" borderId="2" xfId="0" applyNumberFormat="1" applyFill="1" applyBorder="1" applyAlignment="1"/>
    <xf numFmtId="165" fontId="0" fillId="3" borderId="3" xfId="0" applyNumberFormat="1" applyFill="1" applyBorder="1" applyAlignment="1"/>
    <xf numFmtId="165" fontId="0" fillId="3" borderId="4" xfId="0" applyNumberFormat="1" applyFill="1" applyBorder="1" applyAlignment="1"/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D4096"/>
      <color rgb="FFB461D5"/>
      <color rgb="FFA36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1:S157"/>
  <sheetViews>
    <sheetView tabSelected="1" topLeftCell="A148" zoomScale="80" zoomScaleNormal="80" workbookViewId="0">
      <selection activeCell="E15" sqref="E15"/>
    </sheetView>
  </sheetViews>
  <sheetFormatPr defaultRowHeight="14.45"/>
  <cols>
    <col min="1" max="1" width="5.7109375" customWidth="1"/>
    <col min="2" max="2" width="14.85546875" customWidth="1"/>
    <col min="3" max="3" width="23.7109375" customWidth="1"/>
    <col min="4" max="4" width="15.7109375" customWidth="1"/>
    <col min="5" max="5" width="15.28515625" customWidth="1"/>
    <col min="6" max="6" width="15.42578125" customWidth="1"/>
    <col min="7" max="7" width="19.7109375" customWidth="1"/>
    <col min="8" max="8" width="13.28515625" customWidth="1"/>
    <col min="9" max="9" width="16.28515625" customWidth="1"/>
    <col min="10" max="10" width="16.7109375" customWidth="1"/>
    <col min="11" max="11" width="18.42578125" customWidth="1"/>
    <col min="12" max="12" width="18.7109375" customWidth="1"/>
    <col min="13" max="13" width="18.85546875" customWidth="1"/>
    <col min="14" max="14" width="5.7109375" customWidth="1"/>
    <col min="16" max="16" width="13.140625" bestFit="1" customWidth="1"/>
  </cols>
  <sheetData>
    <row r="1" spans="2:13" ht="36" customHeight="1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2:13" ht="29.25" customHeight="1">
      <c r="B2" s="13" t="s">
        <v>1</v>
      </c>
      <c r="C2" s="101"/>
      <c r="D2" s="102"/>
      <c r="E2" s="102"/>
      <c r="F2" s="102"/>
      <c r="G2" s="102"/>
      <c r="H2" s="102"/>
      <c r="I2" s="102"/>
      <c r="J2" s="103"/>
      <c r="K2" s="28" t="s">
        <v>2</v>
      </c>
      <c r="L2" s="41"/>
      <c r="M2" s="29"/>
    </row>
    <row r="3" spans="2:13" ht="28.5" customHeight="1">
      <c r="B3" s="13" t="s">
        <v>3</v>
      </c>
      <c r="C3" s="104"/>
      <c r="D3" s="105"/>
      <c r="E3" s="105"/>
      <c r="F3" s="105"/>
      <c r="G3" s="105"/>
      <c r="H3" s="105"/>
      <c r="I3" s="105"/>
      <c r="J3" s="106"/>
      <c r="K3" s="28" t="s">
        <v>4</v>
      </c>
      <c r="L3" s="30">
        <f>B154</f>
        <v>18395.974999999999</v>
      </c>
      <c r="M3" s="31"/>
    </row>
    <row r="4" spans="2:13" ht="37.15" customHeight="1">
      <c r="B4" s="129" t="s">
        <v>5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2:13" ht="28.5" customHeight="1">
      <c r="B5" s="94" t="s">
        <v>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6"/>
    </row>
    <row r="7" spans="2:13" ht="26.25" customHeight="1">
      <c r="B7" s="80" t="s">
        <v>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</row>
    <row r="8" spans="2:13" ht="61.5" customHeight="1">
      <c r="B8" s="14" t="s">
        <v>8</v>
      </c>
      <c r="C8" s="18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8" t="s">
        <v>15</v>
      </c>
      <c r="J8" s="18" t="s">
        <v>16</v>
      </c>
      <c r="K8" s="18" t="s">
        <v>17</v>
      </c>
      <c r="L8" s="18" t="s">
        <v>18</v>
      </c>
      <c r="M8" s="18" t="s">
        <v>19</v>
      </c>
    </row>
    <row r="9" spans="2:13">
      <c r="B9" s="11">
        <v>1</v>
      </c>
      <c r="C9" s="11" t="s">
        <v>20</v>
      </c>
      <c r="D9" s="11" t="s">
        <v>21</v>
      </c>
      <c r="E9" s="20">
        <v>1000</v>
      </c>
      <c r="F9" s="20">
        <v>100</v>
      </c>
      <c r="G9" s="21">
        <f>E9+F9</f>
        <v>1100</v>
      </c>
      <c r="H9" s="23">
        <v>1</v>
      </c>
      <c r="I9" s="11">
        <v>8</v>
      </c>
      <c r="J9" s="20">
        <v>1500</v>
      </c>
      <c r="K9" s="20">
        <v>7500</v>
      </c>
      <c r="L9" s="20">
        <v>3000</v>
      </c>
      <c r="M9" s="21">
        <f t="shared" ref="M9:M18" si="0">G9*H9*I9</f>
        <v>8800</v>
      </c>
    </row>
    <row r="10" spans="2:13" ht="14.45" customHeight="1">
      <c r="B10" s="11">
        <v>2</v>
      </c>
      <c r="C10" s="11" t="s">
        <v>22</v>
      </c>
      <c r="D10" s="11" t="s">
        <v>23</v>
      </c>
      <c r="E10" s="20">
        <v>500</v>
      </c>
      <c r="F10" s="20">
        <v>50</v>
      </c>
      <c r="G10" s="21">
        <f t="shared" ref="G10:G18" si="1">E10+F10</f>
        <v>550</v>
      </c>
      <c r="H10" s="23">
        <v>0.4</v>
      </c>
      <c r="I10" s="11">
        <v>3</v>
      </c>
      <c r="J10" s="20"/>
      <c r="K10" s="20">
        <v>660</v>
      </c>
      <c r="L10" s="20"/>
      <c r="M10" s="21">
        <f t="shared" si="0"/>
        <v>660</v>
      </c>
    </row>
    <row r="11" spans="2:13" ht="14.45" customHeight="1">
      <c r="B11" s="11"/>
      <c r="C11" s="1" t="s">
        <v>24</v>
      </c>
      <c r="D11" s="1"/>
      <c r="E11" s="20"/>
      <c r="F11" s="20"/>
      <c r="G11" s="21">
        <f t="shared" si="1"/>
        <v>0</v>
      </c>
      <c r="H11" s="2"/>
      <c r="I11" s="1"/>
      <c r="J11" s="20"/>
      <c r="K11" s="20"/>
      <c r="L11" s="20"/>
      <c r="M11" s="21">
        <f t="shared" si="0"/>
        <v>0</v>
      </c>
    </row>
    <row r="12" spans="2:13">
      <c r="B12" s="11"/>
      <c r="C12" s="1" t="s">
        <v>24</v>
      </c>
      <c r="D12" s="1"/>
      <c r="E12" s="20"/>
      <c r="F12" s="20"/>
      <c r="G12" s="21">
        <f t="shared" si="1"/>
        <v>0</v>
      </c>
      <c r="H12" s="2"/>
      <c r="I12" s="1"/>
      <c r="J12" s="20"/>
      <c r="K12" s="20"/>
      <c r="L12" s="20"/>
      <c r="M12" s="21">
        <f t="shared" si="0"/>
        <v>0</v>
      </c>
    </row>
    <row r="13" spans="2:13" ht="14.45" customHeight="1">
      <c r="B13" s="11"/>
      <c r="C13" s="1"/>
      <c r="D13" s="1"/>
      <c r="E13" s="20"/>
      <c r="F13" s="20"/>
      <c r="G13" s="21">
        <f t="shared" si="1"/>
        <v>0</v>
      </c>
      <c r="H13" s="2"/>
      <c r="I13" s="1"/>
      <c r="J13" s="20"/>
      <c r="K13" s="20"/>
      <c r="L13" s="20"/>
      <c r="M13" s="21">
        <f t="shared" si="0"/>
        <v>0</v>
      </c>
    </row>
    <row r="14" spans="2:13" ht="14.45" customHeight="1">
      <c r="B14" s="11"/>
      <c r="C14" s="1"/>
      <c r="D14" s="1"/>
      <c r="E14" s="20"/>
      <c r="F14" s="20"/>
      <c r="G14" s="21">
        <f t="shared" si="1"/>
        <v>0</v>
      </c>
      <c r="H14" s="2"/>
      <c r="I14" s="1"/>
      <c r="J14" s="20"/>
      <c r="K14" s="20"/>
      <c r="L14" s="20"/>
      <c r="M14" s="21">
        <f t="shared" si="0"/>
        <v>0</v>
      </c>
    </row>
    <row r="15" spans="2:13" ht="14.45" customHeight="1">
      <c r="B15" s="11"/>
      <c r="C15" s="1"/>
      <c r="D15" s="1"/>
      <c r="E15" s="20"/>
      <c r="F15" s="20"/>
      <c r="G15" s="21">
        <f t="shared" si="1"/>
        <v>0</v>
      </c>
      <c r="H15" s="2"/>
      <c r="I15" s="1"/>
      <c r="J15" s="20"/>
      <c r="K15" s="20"/>
      <c r="L15" s="20"/>
      <c r="M15" s="21">
        <f t="shared" si="0"/>
        <v>0</v>
      </c>
    </row>
    <row r="16" spans="2:13">
      <c r="B16" s="11"/>
      <c r="C16" s="1"/>
      <c r="D16" s="1"/>
      <c r="E16" s="20"/>
      <c r="F16" s="20"/>
      <c r="G16" s="21">
        <f t="shared" si="1"/>
        <v>0</v>
      </c>
      <c r="H16" s="2"/>
      <c r="I16" s="1"/>
      <c r="J16" s="20"/>
      <c r="K16" s="20"/>
      <c r="L16" s="20"/>
      <c r="M16" s="21">
        <f t="shared" si="0"/>
        <v>0</v>
      </c>
    </row>
    <row r="17" spans="2:19">
      <c r="B17" s="11"/>
      <c r="C17" s="1"/>
      <c r="D17" s="1"/>
      <c r="E17" s="20"/>
      <c r="F17" s="20"/>
      <c r="G17" s="21">
        <f t="shared" si="1"/>
        <v>0</v>
      </c>
      <c r="H17" s="2"/>
      <c r="I17" s="1"/>
      <c r="J17" s="20"/>
      <c r="K17" s="20"/>
      <c r="L17" s="20"/>
      <c r="M17" s="21">
        <f t="shared" si="0"/>
        <v>0</v>
      </c>
    </row>
    <row r="18" spans="2:19">
      <c r="B18" s="11"/>
      <c r="C18" s="1"/>
      <c r="D18" s="1"/>
      <c r="E18" s="20"/>
      <c r="F18" s="20"/>
      <c r="G18" s="21">
        <f t="shared" si="1"/>
        <v>0</v>
      </c>
      <c r="H18" s="2"/>
      <c r="I18" s="1"/>
      <c r="J18" s="20"/>
      <c r="K18" s="20"/>
      <c r="L18" s="20"/>
      <c r="M18" s="21">
        <f t="shared" si="0"/>
        <v>0</v>
      </c>
    </row>
    <row r="19" spans="2:19" ht="24.75" customHeight="1">
      <c r="B19" s="15"/>
      <c r="C19" s="119" t="s">
        <v>25</v>
      </c>
      <c r="D19" s="120"/>
      <c r="E19" s="120"/>
      <c r="F19" s="121"/>
      <c r="G19" s="15"/>
      <c r="H19" s="15"/>
      <c r="I19" s="15"/>
      <c r="J19" s="24">
        <f>SUM(J9:J18)</f>
        <v>1500</v>
      </c>
      <c r="K19" s="24">
        <f>SUM(K9:K18)</f>
        <v>8160</v>
      </c>
      <c r="L19" s="24">
        <f>SUM(L9:L18)</f>
        <v>3000</v>
      </c>
      <c r="M19" s="26">
        <f>SUM(M9:M18)</f>
        <v>9460</v>
      </c>
    </row>
    <row r="20" spans="2:19" ht="50.25" customHeight="1">
      <c r="B20" s="64" t="s">
        <v>26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6"/>
    </row>
    <row r="21" spans="2:19" ht="47.25" customHeight="1">
      <c r="B21" s="67" t="s">
        <v>27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S21" s="17"/>
    </row>
    <row r="22" spans="2:19" ht="17.45" customHeight="1">
      <c r="B22" s="4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S22" s="17"/>
    </row>
    <row r="23" spans="2:19" ht="17.45" customHeight="1">
      <c r="B23" s="45"/>
      <c r="C23" s="4"/>
      <c r="D23" s="4"/>
      <c r="H23" s="116" t="s">
        <v>28</v>
      </c>
      <c r="I23" s="116"/>
      <c r="J23" s="116"/>
      <c r="K23" s="116"/>
      <c r="L23" s="116"/>
      <c r="M23" s="116"/>
      <c r="S23" s="17"/>
    </row>
    <row r="24" spans="2:19" ht="17.45" customHeight="1">
      <c r="B24" s="45"/>
      <c r="C24" s="4"/>
      <c r="D24" s="4"/>
      <c r="H24" s="117"/>
      <c r="I24" s="118"/>
      <c r="J24" s="117" t="s">
        <v>29</v>
      </c>
      <c r="K24" s="118"/>
      <c r="L24" s="117" t="s">
        <v>30</v>
      </c>
      <c r="M24" s="118"/>
      <c r="S24" s="17"/>
    </row>
    <row r="25" spans="2:19" ht="17.45" customHeight="1">
      <c r="B25" s="45"/>
      <c r="C25" s="4"/>
      <c r="D25" s="4"/>
      <c r="H25" s="107" t="s">
        <v>31</v>
      </c>
      <c r="I25" s="107"/>
      <c r="J25" s="114">
        <f>J27*D154</f>
        <v>7568</v>
      </c>
      <c r="K25" s="115"/>
      <c r="L25" s="108">
        <f>J25/L154</f>
        <v>0.51424292542254491</v>
      </c>
      <c r="M25" s="109"/>
      <c r="S25" s="17"/>
    </row>
    <row r="26" spans="2:19" ht="13.15" customHeight="1">
      <c r="H26" s="107" t="s">
        <v>32</v>
      </c>
      <c r="I26" s="107"/>
      <c r="J26" s="114">
        <f>J27*F154</f>
        <v>1892</v>
      </c>
      <c r="K26" s="115"/>
      <c r="L26" s="110"/>
      <c r="M26" s="111"/>
    </row>
    <row r="27" spans="2:19" ht="12.6" customHeight="1">
      <c r="H27" s="107" t="s">
        <v>33</v>
      </c>
      <c r="I27" s="107"/>
      <c r="J27" s="114">
        <f>M19</f>
        <v>9460</v>
      </c>
      <c r="K27" s="115"/>
      <c r="L27" s="112"/>
      <c r="M27" s="113"/>
    </row>
    <row r="29" spans="2:19" ht="34.5" customHeight="1">
      <c r="B29" s="80" t="s">
        <v>34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2"/>
    </row>
    <row r="30" spans="2:19" ht="37.5" customHeight="1">
      <c r="B30" s="18" t="s">
        <v>35</v>
      </c>
      <c r="C30" s="89" t="s">
        <v>36</v>
      </c>
      <c r="D30" s="89"/>
      <c r="E30" s="89"/>
      <c r="F30" s="18" t="s">
        <v>37</v>
      </c>
      <c r="G30" s="18" t="s">
        <v>38</v>
      </c>
      <c r="H30" s="74" t="s">
        <v>39</v>
      </c>
      <c r="I30" s="76"/>
      <c r="J30" s="18" t="s">
        <v>16</v>
      </c>
      <c r="K30" s="18" t="s">
        <v>17</v>
      </c>
      <c r="L30" s="18" t="s">
        <v>18</v>
      </c>
      <c r="M30" s="18" t="s">
        <v>40</v>
      </c>
    </row>
    <row r="31" spans="2:19">
      <c r="B31" s="1">
        <v>3</v>
      </c>
      <c r="C31" s="90" t="s">
        <v>41</v>
      </c>
      <c r="D31" s="90"/>
      <c r="E31" s="90"/>
      <c r="F31" s="47" t="s">
        <v>42</v>
      </c>
      <c r="G31" s="48">
        <v>2</v>
      </c>
      <c r="H31" s="99">
        <v>2500</v>
      </c>
      <c r="I31" s="100"/>
      <c r="J31" s="25"/>
      <c r="K31" s="25"/>
      <c r="L31" s="25">
        <v>5000</v>
      </c>
      <c r="M31" s="21">
        <f>G31*H31</f>
        <v>5000</v>
      </c>
    </row>
    <row r="32" spans="2:19">
      <c r="B32" s="1"/>
      <c r="C32" s="90"/>
      <c r="D32" s="90"/>
      <c r="E32" s="90"/>
      <c r="F32" s="47"/>
      <c r="G32" s="49"/>
      <c r="H32" s="97"/>
      <c r="I32" s="98"/>
      <c r="J32" s="25"/>
      <c r="K32" s="25"/>
      <c r="L32" s="25"/>
      <c r="M32" s="21">
        <f t="shared" ref="M32:M40" si="2">G32*H32</f>
        <v>0</v>
      </c>
    </row>
    <row r="33" spans="2:13">
      <c r="B33" s="1"/>
      <c r="C33" s="90"/>
      <c r="D33" s="90"/>
      <c r="E33" s="90"/>
      <c r="F33" s="47"/>
      <c r="G33" s="49"/>
      <c r="H33" s="97"/>
      <c r="I33" s="98"/>
      <c r="J33" s="25"/>
      <c r="K33" s="25"/>
      <c r="L33" s="25"/>
      <c r="M33" s="21">
        <f t="shared" si="2"/>
        <v>0</v>
      </c>
    </row>
    <row r="34" spans="2:13">
      <c r="B34" s="1"/>
      <c r="C34" s="90"/>
      <c r="D34" s="90"/>
      <c r="E34" s="90"/>
      <c r="F34" s="47"/>
      <c r="G34" s="49"/>
      <c r="H34" s="97"/>
      <c r="I34" s="98"/>
      <c r="J34" s="25"/>
      <c r="K34" s="25"/>
      <c r="L34" s="25"/>
      <c r="M34" s="21">
        <f t="shared" si="2"/>
        <v>0</v>
      </c>
    </row>
    <row r="35" spans="2:13">
      <c r="B35" s="1"/>
      <c r="C35" s="90"/>
      <c r="D35" s="90"/>
      <c r="E35" s="90"/>
      <c r="F35" s="47"/>
      <c r="G35" s="49"/>
      <c r="H35" s="97"/>
      <c r="I35" s="98"/>
      <c r="J35" s="25"/>
      <c r="K35" s="25"/>
      <c r="L35" s="25"/>
      <c r="M35" s="21">
        <f t="shared" si="2"/>
        <v>0</v>
      </c>
    </row>
    <row r="36" spans="2:13">
      <c r="B36" s="1"/>
      <c r="C36" s="90"/>
      <c r="D36" s="90"/>
      <c r="E36" s="90"/>
      <c r="F36" s="47"/>
      <c r="G36" s="49"/>
      <c r="H36" s="97"/>
      <c r="I36" s="98"/>
      <c r="J36" s="25"/>
      <c r="K36" s="25"/>
      <c r="L36" s="25"/>
      <c r="M36" s="21">
        <f t="shared" si="2"/>
        <v>0</v>
      </c>
    </row>
    <row r="37" spans="2:13">
      <c r="B37" s="1"/>
      <c r="C37" s="90"/>
      <c r="D37" s="90"/>
      <c r="E37" s="90"/>
      <c r="F37" s="47"/>
      <c r="G37" s="49"/>
      <c r="H37" s="97"/>
      <c r="I37" s="98"/>
      <c r="J37" s="25"/>
      <c r="K37" s="25"/>
      <c r="L37" s="25"/>
      <c r="M37" s="21">
        <f t="shared" si="2"/>
        <v>0</v>
      </c>
    </row>
    <row r="38" spans="2:13">
      <c r="B38" s="1"/>
      <c r="C38" s="90"/>
      <c r="D38" s="90"/>
      <c r="E38" s="90"/>
      <c r="F38" s="47"/>
      <c r="G38" s="49"/>
      <c r="H38" s="97"/>
      <c r="I38" s="98"/>
      <c r="J38" s="25"/>
      <c r="K38" s="25"/>
      <c r="L38" s="25"/>
      <c r="M38" s="21">
        <f t="shared" si="2"/>
        <v>0</v>
      </c>
    </row>
    <row r="39" spans="2:13">
      <c r="B39" s="1"/>
      <c r="C39" s="90"/>
      <c r="D39" s="90"/>
      <c r="E39" s="90"/>
      <c r="F39" s="47"/>
      <c r="G39" s="49"/>
      <c r="H39" s="97"/>
      <c r="I39" s="98"/>
      <c r="J39" s="25"/>
      <c r="K39" s="25"/>
      <c r="L39" s="25"/>
      <c r="M39" s="21">
        <f t="shared" si="2"/>
        <v>0</v>
      </c>
    </row>
    <row r="40" spans="2:13">
      <c r="B40" s="1"/>
      <c r="C40" s="90"/>
      <c r="D40" s="90"/>
      <c r="E40" s="90"/>
      <c r="F40" s="47"/>
      <c r="G40" s="49"/>
      <c r="H40" s="97"/>
      <c r="I40" s="98"/>
      <c r="J40" s="25"/>
      <c r="K40" s="25"/>
      <c r="L40" s="25"/>
      <c r="M40" s="21">
        <f t="shared" si="2"/>
        <v>0</v>
      </c>
    </row>
    <row r="41" spans="2:13" ht="26.25" customHeight="1">
      <c r="B41" s="15"/>
      <c r="C41" s="122" t="s">
        <v>43</v>
      </c>
      <c r="D41" s="124"/>
      <c r="E41" s="124"/>
      <c r="F41" s="123"/>
      <c r="G41" s="26"/>
      <c r="H41" s="122"/>
      <c r="I41" s="123"/>
      <c r="J41" s="26">
        <f>SUM(J31:J40)</f>
        <v>0</v>
      </c>
      <c r="K41" s="26">
        <f t="shared" ref="K41:M41" si="3">SUM(K31:K40)</f>
        <v>0</v>
      </c>
      <c r="L41" s="26">
        <f t="shared" si="3"/>
        <v>5000</v>
      </c>
      <c r="M41" s="26">
        <f t="shared" si="3"/>
        <v>5000</v>
      </c>
    </row>
    <row r="42" spans="2:13" ht="40.5" customHeight="1">
      <c r="B42" s="64" t="s">
        <v>44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6"/>
    </row>
    <row r="43" spans="2:13" ht="30" customHeight="1">
      <c r="B43" s="67" t="s">
        <v>45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9"/>
    </row>
    <row r="45" spans="2:13">
      <c r="H45" s="116" t="s">
        <v>46</v>
      </c>
      <c r="I45" s="116"/>
      <c r="J45" s="116"/>
      <c r="K45" s="116"/>
      <c r="L45" s="116"/>
      <c r="M45" s="116"/>
    </row>
    <row r="46" spans="2:13">
      <c r="H46" s="117"/>
      <c r="I46" s="118"/>
      <c r="J46" s="46" t="s">
        <v>29</v>
      </c>
      <c r="K46" s="46" t="s">
        <v>47</v>
      </c>
      <c r="L46" s="117" t="s">
        <v>30</v>
      </c>
      <c r="M46" s="118"/>
    </row>
    <row r="47" spans="2:13" ht="14.45" customHeight="1">
      <c r="H47" s="107" t="s">
        <v>31</v>
      </c>
      <c r="I47" s="107"/>
      <c r="J47" s="52">
        <f>J49*D154</f>
        <v>4000</v>
      </c>
      <c r="K47" s="52">
        <f>M125*D154</f>
        <v>120</v>
      </c>
      <c r="L47" s="108">
        <f>(J47+K47)/L154</f>
        <v>0.27995254396681885</v>
      </c>
      <c r="M47" s="109"/>
    </row>
    <row r="48" spans="2:13" ht="14.45" customHeight="1">
      <c r="H48" s="107" t="s">
        <v>32</v>
      </c>
      <c r="I48" s="107"/>
      <c r="J48" s="52">
        <f>J49*F154</f>
        <v>1000</v>
      </c>
      <c r="K48" s="52">
        <f>M125*F154</f>
        <v>30</v>
      </c>
      <c r="L48" s="110"/>
      <c r="M48" s="111"/>
    </row>
    <row r="49" spans="2:13">
      <c r="H49" s="107" t="s">
        <v>33</v>
      </c>
      <c r="I49" s="107"/>
      <c r="J49" s="114">
        <f>M41</f>
        <v>5000</v>
      </c>
      <c r="K49" s="115"/>
      <c r="L49" s="112"/>
      <c r="M49" s="113"/>
    </row>
    <row r="51" spans="2:13" ht="42.75" customHeight="1">
      <c r="B51" s="80" t="s">
        <v>48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2"/>
    </row>
    <row r="52" spans="2:13" ht="49.5" customHeight="1">
      <c r="B52" s="14" t="s">
        <v>35</v>
      </c>
      <c r="C52" s="89" t="s">
        <v>49</v>
      </c>
      <c r="D52" s="89"/>
      <c r="E52" s="89"/>
      <c r="F52" s="42" t="s">
        <v>37</v>
      </c>
      <c r="G52" s="18" t="s">
        <v>38</v>
      </c>
      <c r="H52" s="74" t="s">
        <v>39</v>
      </c>
      <c r="I52" s="76"/>
      <c r="J52" s="18" t="s">
        <v>16</v>
      </c>
      <c r="K52" s="18" t="s">
        <v>17</v>
      </c>
      <c r="L52" s="18" t="s">
        <v>18</v>
      </c>
      <c r="M52" s="18" t="s">
        <v>40</v>
      </c>
    </row>
    <row r="53" spans="2:13">
      <c r="B53" s="1">
        <v>4</v>
      </c>
      <c r="C53" s="90" t="s">
        <v>50</v>
      </c>
      <c r="D53" s="90"/>
      <c r="E53" s="90"/>
      <c r="F53" s="43" t="s">
        <v>51</v>
      </c>
      <c r="G53">
        <v>1</v>
      </c>
      <c r="H53" s="99">
        <v>250</v>
      </c>
      <c r="I53" s="100"/>
      <c r="J53" s="25">
        <v>250</v>
      </c>
      <c r="K53" s="25"/>
      <c r="L53" s="25"/>
      <c r="M53" s="21">
        <f>G53*H53</f>
        <v>250</v>
      </c>
    </row>
    <row r="54" spans="2:13">
      <c r="B54" s="1"/>
      <c r="C54" s="90"/>
      <c r="D54" s="90"/>
      <c r="E54" s="90"/>
      <c r="F54" s="44"/>
      <c r="G54" s="27"/>
      <c r="H54" s="97"/>
      <c r="I54" s="98"/>
      <c r="J54" s="25"/>
      <c r="K54" s="25"/>
      <c r="L54" s="25"/>
      <c r="M54" s="21">
        <f t="shared" ref="M54:M62" si="4">G54*H54</f>
        <v>0</v>
      </c>
    </row>
    <row r="55" spans="2:13">
      <c r="B55" s="1"/>
      <c r="C55" s="90"/>
      <c r="D55" s="90"/>
      <c r="E55" s="90"/>
      <c r="F55" s="44"/>
      <c r="G55" s="27"/>
      <c r="H55" s="97"/>
      <c r="I55" s="98"/>
      <c r="J55" s="25"/>
      <c r="K55" s="25"/>
      <c r="L55" s="25"/>
      <c r="M55" s="21">
        <f t="shared" si="4"/>
        <v>0</v>
      </c>
    </row>
    <row r="56" spans="2:13">
      <c r="B56" s="1"/>
      <c r="C56" s="90"/>
      <c r="D56" s="90"/>
      <c r="E56" s="90"/>
      <c r="F56" s="44"/>
      <c r="G56" s="27"/>
      <c r="H56" s="97"/>
      <c r="I56" s="98"/>
      <c r="J56" s="25"/>
      <c r="K56" s="25"/>
      <c r="L56" s="25"/>
      <c r="M56" s="21">
        <f t="shared" si="4"/>
        <v>0</v>
      </c>
    </row>
    <row r="57" spans="2:13">
      <c r="B57" s="1"/>
      <c r="C57" s="90"/>
      <c r="D57" s="90"/>
      <c r="E57" s="90"/>
      <c r="F57" s="44"/>
      <c r="G57" s="27"/>
      <c r="H57" s="97"/>
      <c r="I57" s="98"/>
      <c r="J57" s="25"/>
      <c r="K57" s="25"/>
      <c r="L57" s="25"/>
      <c r="M57" s="21">
        <f t="shared" si="4"/>
        <v>0</v>
      </c>
    </row>
    <row r="58" spans="2:13">
      <c r="B58" s="1"/>
      <c r="C58" s="90"/>
      <c r="D58" s="90"/>
      <c r="E58" s="90"/>
      <c r="F58" s="44"/>
      <c r="G58" s="27"/>
      <c r="H58" s="97"/>
      <c r="I58" s="98"/>
      <c r="J58" s="25"/>
      <c r="K58" s="25"/>
      <c r="L58" s="25"/>
      <c r="M58" s="21">
        <f t="shared" si="4"/>
        <v>0</v>
      </c>
    </row>
    <row r="59" spans="2:13">
      <c r="B59" s="1"/>
      <c r="C59" s="90"/>
      <c r="D59" s="90"/>
      <c r="E59" s="90"/>
      <c r="F59" s="44"/>
      <c r="G59" s="27"/>
      <c r="H59" s="97"/>
      <c r="I59" s="98"/>
      <c r="J59" s="25"/>
      <c r="K59" s="25"/>
      <c r="L59" s="25"/>
      <c r="M59" s="21">
        <f t="shared" si="4"/>
        <v>0</v>
      </c>
    </row>
    <row r="60" spans="2:13">
      <c r="B60" s="1"/>
      <c r="C60" s="90"/>
      <c r="D60" s="90"/>
      <c r="E60" s="90"/>
      <c r="F60" s="44"/>
      <c r="G60" s="27"/>
      <c r="H60" s="97"/>
      <c r="I60" s="98"/>
      <c r="J60" s="25"/>
      <c r="K60" s="25"/>
      <c r="L60" s="25"/>
      <c r="M60" s="21">
        <f t="shared" si="4"/>
        <v>0</v>
      </c>
    </row>
    <row r="61" spans="2:13">
      <c r="B61" s="1"/>
      <c r="C61" s="90"/>
      <c r="D61" s="90"/>
      <c r="E61" s="90"/>
      <c r="F61" s="44"/>
      <c r="G61" s="27"/>
      <c r="H61" s="97"/>
      <c r="I61" s="98"/>
      <c r="J61" s="25"/>
      <c r="K61" s="25"/>
      <c r="L61" s="25"/>
      <c r="M61" s="21">
        <f t="shared" si="4"/>
        <v>0</v>
      </c>
    </row>
    <row r="62" spans="2:13">
      <c r="B62" s="1"/>
      <c r="C62" s="90"/>
      <c r="D62" s="90"/>
      <c r="E62" s="90"/>
      <c r="F62" s="44"/>
      <c r="G62" s="27"/>
      <c r="H62" s="97"/>
      <c r="I62" s="98"/>
      <c r="J62" s="25"/>
      <c r="K62" s="25"/>
      <c r="L62" s="25"/>
      <c r="M62" s="21">
        <f t="shared" si="4"/>
        <v>0</v>
      </c>
    </row>
    <row r="63" spans="2:13" ht="27.75" customHeight="1">
      <c r="B63" s="16"/>
      <c r="C63" s="86" t="s">
        <v>43</v>
      </c>
      <c r="D63" s="87"/>
      <c r="E63" s="87"/>
      <c r="F63" s="88"/>
      <c r="G63" s="26"/>
      <c r="H63" s="122"/>
      <c r="I63" s="123"/>
      <c r="J63" s="26">
        <f>SUM(J53:J62)</f>
        <v>250</v>
      </c>
      <c r="K63" s="26">
        <f t="shared" ref="K63:M63" si="5">SUM(K53:K62)</f>
        <v>0</v>
      </c>
      <c r="L63" s="26">
        <f t="shared" si="5"/>
        <v>0</v>
      </c>
      <c r="M63" s="26">
        <f t="shared" si="5"/>
        <v>250</v>
      </c>
    </row>
    <row r="64" spans="2:13" ht="32.450000000000003" customHeight="1">
      <c r="B64" s="64" t="s">
        <v>52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6"/>
    </row>
    <row r="65" spans="2:13" ht="32.450000000000003" customHeight="1">
      <c r="B65" s="67" t="s">
        <v>53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9"/>
    </row>
    <row r="66" spans="2:13" ht="15" customHeight="1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5" customHeight="1">
      <c r="B67" s="3"/>
      <c r="C67" s="4"/>
      <c r="D67" s="4"/>
      <c r="E67" s="4"/>
      <c r="F67" s="4"/>
      <c r="G67" s="4"/>
      <c r="H67" s="116" t="s">
        <v>54</v>
      </c>
      <c r="I67" s="116"/>
      <c r="J67" s="116"/>
      <c r="K67" s="116"/>
      <c r="L67" s="116"/>
      <c r="M67" s="116"/>
    </row>
    <row r="68" spans="2:13" ht="15" customHeight="1">
      <c r="B68" s="3"/>
      <c r="C68" s="4"/>
      <c r="D68" s="4"/>
      <c r="E68" s="4"/>
      <c r="F68" s="4"/>
      <c r="G68" s="4"/>
      <c r="H68" s="117"/>
      <c r="I68" s="118"/>
      <c r="J68" s="46" t="s">
        <v>29</v>
      </c>
      <c r="K68" s="46" t="s">
        <v>47</v>
      </c>
      <c r="L68" s="117" t="s">
        <v>30</v>
      </c>
      <c r="M68" s="118"/>
    </row>
    <row r="69" spans="2:13" ht="15" customHeight="1">
      <c r="B69" s="3"/>
      <c r="C69" s="4"/>
      <c r="D69" s="4"/>
      <c r="E69" s="4"/>
      <c r="F69" s="4"/>
      <c r="G69" s="4"/>
      <c r="H69" s="107" t="s">
        <v>31</v>
      </c>
      <c r="I69" s="107"/>
      <c r="J69" s="52">
        <f>J71*D154</f>
        <v>200</v>
      </c>
      <c r="K69" s="52">
        <f>M131*D154</f>
        <v>2</v>
      </c>
      <c r="L69" s="108">
        <f>(J69+K69)/L154</f>
        <v>1.3725828611965391E-2</v>
      </c>
      <c r="M69" s="109"/>
    </row>
    <row r="70" spans="2:13" ht="15" customHeight="1">
      <c r="B70" s="3"/>
      <c r="C70" s="4"/>
      <c r="D70" s="4"/>
      <c r="E70" s="4"/>
      <c r="F70" s="4"/>
      <c r="G70" s="4"/>
      <c r="H70" s="107" t="s">
        <v>32</v>
      </c>
      <c r="I70" s="107"/>
      <c r="J70" s="52">
        <f>J71*F154</f>
        <v>50</v>
      </c>
      <c r="K70" s="52">
        <f>M131*F154</f>
        <v>0.5</v>
      </c>
      <c r="L70" s="110"/>
      <c r="M70" s="111"/>
    </row>
    <row r="71" spans="2:13" ht="15" customHeight="1">
      <c r="B71" s="3"/>
      <c r="C71" s="4"/>
      <c r="D71" s="4"/>
      <c r="E71" s="4"/>
      <c r="F71" s="4"/>
      <c r="G71" s="4"/>
      <c r="H71" s="107" t="s">
        <v>33</v>
      </c>
      <c r="I71" s="107"/>
      <c r="J71" s="114">
        <f>M63</f>
        <v>250</v>
      </c>
      <c r="K71" s="115"/>
      <c r="L71" s="112"/>
      <c r="M71" s="113"/>
    </row>
    <row r="73" spans="2:13" ht="37.5" customHeight="1">
      <c r="B73" s="80" t="s">
        <v>55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2"/>
    </row>
    <row r="74" spans="2:13" ht="47.25" customHeight="1">
      <c r="B74" s="18" t="s">
        <v>35</v>
      </c>
      <c r="C74" s="89" t="s">
        <v>56</v>
      </c>
      <c r="D74" s="89"/>
      <c r="E74" s="89"/>
      <c r="F74" s="18" t="s">
        <v>57</v>
      </c>
      <c r="G74" s="18" t="s">
        <v>38</v>
      </c>
      <c r="H74" s="74" t="s">
        <v>58</v>
      </c>
      <c r="I74" s="76"/>
      <c r="J74" s="18" t="s">
        <v>16</v>
      </c>
      <c r="K74" s="18" t="s">
        <v>17</v>
      </c>
      <c r="L74" s="18" t="s">
        <v>18</v>
      </c>
      <c r="M74" s="18" t="s">
        <v>59</v>
      </c>
    </row>
    <row r="75" spans="2:13" ht="23.25" customHeight="1">
      <c r="B75" s="47">
        <v>5</v>
      </c>
      <c r="C75" s="90" t="s">
        <v>60</v>
      </c>
      <c r="D75" s="90"/>
      <c r="E75" s="90"/>
      <c r="F75" s="11" t="s">
        <v>61</v>
      </c>
      <c r="G75" s="11">
        <v>20</v>
      </c>
      <c r="H75" s="125">
        <v>50</v>
      </c>
      <c r="I75" s="126"/>
      <c r="J75" s="20"/>
      <c r="K75" s="20">
        <v>1000</v>
      </c>
      <c r="L75" s="20"/>
      <c r="M75" s="21">
        <f>G75*H75</f>
        <v>1000</v>
      </c>
    </row>
    <row r="76" spans="2:13" ht="18.75" customHeight="1">
      <c r="B76" s="47">
        <v>6</v>
      </c>
      <c r="C76" s="90" t="s">
        <v>62</v>
      </c>
      <c r="D76" s="90"/>
      <c r="E76" s="90"/>
      <c r="F76" s="7" t="s">
        <v>63</v>
      </c>
      <c r="G76" s="11">
        <v>1</v>
      </c>
      <c r="H76" s="127">
        <v>1000</v>
      </c>
      <c r="I76" s="128"/>
      <c r="J76" s="20"/>
      <c r="K76" s="20">
        <v>500</v>
      </c>
      <c r="L76" s="20">
        <v>500</v>
      </c>
      <c r="M76" s="21">
        <f>G76*H76</f>
        <v>1000</v>
      </c>
    </row>
    <row r="77" spans="2:13">
      <c r="B77" s="1"/>
      <c r="C77" s="90"/>
      <c r="D77" s="90"/>
      <c r="E77" s="90"/>
      <c r="F77" s="11"/>
      <c r="G77" s="1"/>
      <c r="H77" s="127"/>
      <c r="I77" s="128"/>
      <c r="J77" s="20"/>
      <c r="K77" s="20"/>
      <c r="L77" s="20"/>
      <c r="M77" s="21">
        <f t="shared" ref="M77:M84" si="6">G77*H77</f>
        <v>0</v>
      </c>
    </row>
    <row r="78" spans="2:13" ht="18.75" customHeight="1">
      <c r="B78" s="1"/>
      <c r="C78" s="90"/>
      <c r="D78" s="90"/>
      <c r="E78" s="90"/>
      <c r="F78" s="1"/>
      <c r="G78" s="1"/>
      <c r="H78" s="83"/>
      <c r="I78" s="85"/>
      <c r="J78" s="20"/>
      <c r="K78" s="20"/>
      <c r="L78" s="20"/>
      <c r="M78" s="21">
        <f t="shared" si="6"/>
        <v>0</v>
      </c>
    </row>
    <row r="79" spans="2:13" ht="17.25" customHeight="1">
      <c r="B79" s="1"/>
      <c r="C79" s="90"/>
      <c r="D79" s="90"/>
      <c r="E79" s="90"/>
      <c r="F79" s="1"/>
      <c r="G79" s="1"/>
      <c r="H79" s="83"/>
      <c r="I79" s="85"/>
      <c r="J79" s="20"/>
      <c r="K79" s="20"/>
      <c r="L79" s="20"/>
      <c r="M79" s="21">
        <f t="shared" si="6"/>
        <v>0</v>
      </c>
    </row>
    <row r="80" spans="2:13">
      <c r="B80" s="1"/>
      <c r="C80" s="90"/>
      <c r="D80" s="90"/>
      <c r="E80" s="90"/>
      <c r="F80" s="1"/>
      <c r="G80" s="1"/>
      <c r="H80" s="83"/>
      <c r="I80" s="85"/>
      <c r="J80" s="20"/>
      <c r="K80" s="20"/>
      <c r="L80" s="20"/>
      <c r="M80" s="21">
        <f t="shared" si="6"/>
        <v>0</v>
      </c>
    </row>
    <row r="81" spans="2:13">
      <c r="B81" s="1"/>
      <c r="C81" s="90"/>
      <c r="D81" s="90"/>
      <c r="E81" s="90"/>
      <c r="F81" s="1"/>
      <c r="G81" s="1"/>
      <c r="H81" s="83"/>
      <c r="I81" s="85"/>
      <c r="J81" s="20"/>
      <c r="K81" s="20"/>
      <c r="L81" s="20"/>
      <c r="M81" s="21">
        <f t="shared" si="6"/>
        <v>0</v>
      </c>
    </row>
    <row r="82" spans="2:13">
      <c r="B82" s="1"/>
      <c r="C82" s="90"/>
      <c r="D82" s="90"/>
      <c r="E82" s="90"/>
      <c r="F82" s="1"/>
      <c r="G82" s="1"/>
      <c r="H82" s="83"/>
      <c r="I82" s="85"/>
      <c r="J82" s="20"/>
      <c r="K82" s="20"/>
      <c r="L82" s="20"/>
      <c r="M82" s="21">
        <f t="shared" si="6"/>
        <v>0</v>
      </c>
    </row>
    <row r="83" spans="2:13">
      <c r="B83" s="1"/>
      <c r="C83" s="90"/>
      <c r="D83" s="90"/>
      <c r="E83" s="90"/>
      <c r="F83" s="1"/>
      <c r="G83" s="1"/>
      <c r="H83" s="83"/>
      <c r="I83" s="85"/>
      <c r="J83" s="20"/>
      <c r="K83" s="20"/>
      <c r="L83" s="20"/>
      <c r="M83" s="21">
        <f t="shared" si="6"/>
        <v>0</v>
      </c>
    </row>
    <row r="84" spans="2:13">
      <c r="B84" s="1"/>
      <c r="C84" s="90"/>
      <c r="D84" s="90"/>
      <c r="E84" s="90"/>
      <c r="F84" s="1"/>
      <c r="G84" s="1"/>
      <c r="H84" s="83"/>
      <c r="I84" s="85"/>
      <c r="J84" s="20"/>
      <c r="K84" s="20"/>
      <c r="L84" s="20"/>
      <c r="M84" s="21">
        <f t="shared" si="6"/>
        <v>0</v>
      </c>
    </row>
    <row r="85" spans="2:13" ht="29.25" customHeight="1">
      <c r="B85" s="16"/>
      <c r="C85" s="86" t="s">
        <v>43</v>
      </c>
      <c r="D85" s="87"/>
      <c r="E85" s="87"/>
      <c r="F85" s="87"/>
      <c r="G85" s="87"/>
      <c r="H85" s="87"/>
      <c r="I85" s="88"/>
      <c r="J85" s="26">
        <f>SUM(J75:J84)</f>
        <v>0</v>
      </c>
      <c r="K85" s="26">
        <f t="shared" ref="K85:M85" si="7">SUM(K75:K84)</f>
        <v>1500</v>
      </c>
      <c r="L85" s="26">
        <f t="shared" si="7"/>
        <v>500</v>
      </c>
      <c r="M85" s="26">
        <f t="shared" si="7"/>
        <v>2000</v>
      </c>
    </row>
    <row r="86" spans="2:13" ht="24.6" customHeight="1">
      <c r="B86" s="64" t="s">
        <v>64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6"/>
    </row>
    <row r="87" spans="2:13" ht="26.45" customHeight="1">
      <c r="B87" s="67" t="s">
        <v>65</v>
      </c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9"/>
    </row>
    <row r="88" spans="2:13" ht="17.45" customHeight="1"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ht="14.45" customHeight="1">
      <c r="B89" s="3"/>
      <c r="C89" s="4"/>
      <c r="D89" s="4"/>
      <c r="E89" s="4"/>
      <c r="F89" s="4"/>
      <c r="G89" s="4"/>
      <c r="H89" s="116" t="s">
        <v>66</v>
      </c>
      <c r="I89" s="116"/>
      <c r="J89" s="116"/>
      <c r="K89" s="116"/>
      <c r="L89" s="116"/>
      <c r="M89" s="116"/>
    </row>
    <row r="90" spans="2:13" ht="18.600000000000001" customHeight="1">
      <c r="B90" s="3"/>
      <c r="C90" s="4"/>
      <c r="D90" s="4"/>
      <c r="E90" s="4"/>
      <c r="F90" s="4"/>
      <c r="G90" s="4"/>
      <c r="H90" s="117"/>
      <c r="I90" s="118"/>
      <c r="J90" s="46" t="s">
        <v>29</v>
      </c>
      <c r="K90" s="46" t="s">
        <v>47</v>
      </c>
      <c r="L90" s="117" t="s">
        <v>30</v>
      </c>
      <c r="M90" s="118"/>
    </row>
    <row r="91" spans="2:13" ht="18" customHeight="1">
      <c r="B91" s="3"/>
      <c r="C91" s="4"/>
      <c r="D91" s="4"/>
      <c r="E91" s="4"/>
      <c r="F91" s="4"/>
      <c r="G91" s="4"/>
      <c r="H91" s="107" t="s">
        <v>31</v>
      </c>
      <c r="I91" s="107"/>
      <c r="J91" s="52">
        <f>J93*D154</f>
        <v>1600</v>
      </c>
      <c r="K91" s="52">
        <f>M138*D154</f>
        <v>168</v>
      </c>
      <c r="L91" s="108">
        <f>(J91+K91)/L154</f>
        <v>0.12013497517799411</v>
      </c>
      <c r="M91" s="109"/>
    </row>
    <row r="92" spans="2:13" ht="18" customHeight="1">
      <c r="B92" s="3"/>
      <c r="C92" s="4"/>
      <c r="D92" s="4"/>
      <c r="E92" s="4"/>
      <c r="F92" s="4"/>
      <c r="G92" s="4"/>
      <c r="H92" s="107" t="s">
        <v>32</v>
      </c>
      <c r="I92" s="107"/>
      <c r="J92" s="52">
        <f>J93*F154</f>
        <v>400</v>
      </c>
      <c r="K92" s="52">
        <f>M138*F154</f>
        <v>42</v>
      </c>
      <c r="L92" s="110"/>
      <c r="M92" s="111"/>
    </row>
    <row r="93" spans="2:13" ht="18" customHeight="1">
      <c r="B93" s="3"/>
      <c r="C93" s="4"/>
      <c r="D93" s="4"/>
      <c r="E93" s="4"/>
      <c r="F93" s="4"/>
      <c r="G93" s="4"/>
      <c r="H93" s="107" t="s">
        <v>33</v>
      </c>
      <c r="I93" s="107"/>
      <c r="J93" s="114">
        <f>M85</f>
        <v>2000</v>
      </c>
      <c r="K93" s="115"/>
      <c r="L93" s="112"/>
      <c r="M93" s="113"/>
    </row>
    <row r="94" spans="2:13" ht="17.25" customHeight="1"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2:13" ht="31.9" customHeight="1">
      <c r="B95" s="80" t="s">
        <v>67</v>
      </c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2"/>
    </row>
    <row r="96" spans="2:13" ht="43.15">
      <c r="B96" s="18" t="s">
        <v>35</v>
      </c>
      <c r="C96" s="74" t="s">
        <v>68</v>
      </c>
      <c r="D96" s="75"/>
      <c r="E96" s="75"/>
      <c r="F96" s="76"/>
      <c r="G96" s="18" t="s">
        <v>69</v>
      </c>
      <c r="H96" s="18" t="s">
        <v>70</v>
      </c>
      <c r="I96" s="18" t="s">
        <v>71</v>
      </c>
      <c r="J96" s="18" t="s">
        <v>16</v>
      </c>
      <c r="K96" s="18" t="s">
        <v>17</v>
      </c>
      <c r="L96" s="18" t="s">
        <v>18</v>
      </c>
      <c r="M96" s="18" t="s">
        <v>72</v>
      </c>
    </row>
    <row r="97" spans="2:13">
      <c r="B97" s="11">
        <v>7</v>
      </c>
      <c r="C97" s="83" t="s">
        <v>73</v>
      </c>
      <c r="D97" s="84"/>
      <c r="E97" s="84"/>
      <c r="F97" s="85"/>
      <c r="G97" s="20">
        <v>20</v>
      </c>
      <c r="H97" s="20">
        <v>50</v>
      </c>
      <c r="I97" s="20">
        <v>50</v>
      </c>
      <c r="J97" s="20"/>
      <c r="K97" s="20">
        <v>120</v>
      </c>
      <c r="L97" s="20"/>
      <c r="M97" s="21">
        <f t="shared" ref="M97:M106" si="8">G97+H97+I97</f>
        <v>120</v>
      </c>
    </row>
    <row r="98" spans="2:13">
      <c r="B98" s="1"/>
      <c r="C98" s="135"/>
      <c r="D98" s="136"/>
      <c r="E98" s="136"/>
      <c r="F98" s="137"/>
      <c r="G98" s="20"/>
      <c r="H98" s="20"/>
      <c r="I98" s="20"/>
      <c r="J98" s="20"/>
      <c r="K98" s="20"/>
      <c r="L98" s="20"/>
      <c r="M98" s="21">
        <f t="shared" si="8"/>
        <v>0</v>
      </c>
    </row>
    <row r="99" spans="2:13">
      <c r="B99" s="1"/>
      <c r="C99" s="135"/>
      <c r="D99" s="136"/>
      <c r="E99" s="136"/>
      <c r="F99" s="137"/>
      <c r="G99" s="20"/>
      <c r="H99" s="20"/>
      <c r="I99" s="20"/>
      <c r="J99" s="20"/>
      <c r="K99" s="20"/>
      <c r="L99" s="20"/>
      <c r="M99" s="21">
        <f t="shared" si="8"/>
        <v>0</v>
      </c>
    </row>
    <row r="100" spans="2:13">
      <c r="B100" s="1"/>
      <c r="C100" s="135"/>
      <c r="D100" s="136"/>
      <c r="E100" s="136"/>
      <c r="F100" s="137"/>
      <c r="G100" s="20"/>
      <c r="H100" s="20"/>
      <c r="I100" s="20"/>
      <c r="J100" s="20"/>
      <c r="K100" s="20"/>
      <c r="L100" s="20"/>
      <c r="M100" s="21">
        <f t="shared" si="8"/>
        <v>0</v>
      </c>
    </row>
    <row r="101" spans="2:13">
      <c r="B101" s="1"/>
      <c r="C101" s="135"/>
      <c r="D101" s="136"/>
      <c r="E101" s="136"/>
      <c r="F101" s="137"/>
      <c r="G101" s="20"/>
      <c r="H101" s="20"/>
      <c r="I101" s="20"/>
      <c r="J101" s="20"/>
      <c r="K101" s="20"/>
      <c r="L101" s="20"/>
      <c r="M101" s="21">
        <f t="shared" si="8"/>
        <v>0</v>
      </c>
    </row>
    <row r="102" spans="2:13">
      <c r="B102" s="1"/>
      <c r="C102" s="135"/>
      <c r="D102" s="136"/>
      <c r="E102" s="136"/>
      <c r="F102" s="137"/>
      <c r="G102" s="20"/>
      <c r="H102" s="20"/>
      <c r="I102" s="20"/>
      <c r="J102" s="20"/>
      <c r="K102" s="20"/>
      <c r="L102" s="20"/>
      <c r="M102" s="21">
        <f t="shared" si="8"/>
        <v>0</v>
      </c>
    </row>
    <row r="103" spans="2:13">
      <c r="B103" s="1"/>
      <c r="C103" s="135"/>
      <c r="D103" s="136"/>
      <c r="E103" s="136"/>
      <c r="F103" s="137"/>
      <c r="G103" s="20"/>
      <c r="H103" s="20"/>
      <c r="I103" s="20"/>
      <c r="J103" s="20"/>
      <c r="K103" s="20"/>
      <c r="L103" s="20"/>
      <c r="M103" s="21">
        <f t="shared" si="8"/>
        <v>0</v>
      </c>
    </row>
    <row r="104" spans="2:13">
      <c r="B104" s="1"/>
      <c r="C104" s="135"/>
      <c r="D104" s="136"/>
      <c r="E104" s="136"/>
      <c r="F104" s="137"/>
      <c r="G104" s="20"/>
      <c r="H104" s="20"/>
      <c r="I104" s="20"/>
      <c r="J104" s="20"/>
      <c r="K104" s="20"/>
      <c r="L104" s="20"/>
      <c r="M104" s="21">
        <f t="shared" si="8"/>
        <v>0</v>
      </c>
    </row>
    <row r="105" spans="2:13">
      <c r="B105" s="1"/>
      <c r="C105" s="135"/>
      <c r="D105" s="136"/>
      <c r="E105" s="136"/>
      <c r="F105" s="137"/>
      <c r="G105" s="20"/>
      <c r="H105" s="20"/>
      <c r="I105" s="20"/>
      <c r="J105" s="20"/>
      <c r="K105" s="20"/>
      <c r="L105" s="20"/>
      <c r="M105" s="21">
        <f t="shared" si="8"/>
        <v>0</v>
      </c>
    </row>
    <row r="106" spans="2:13">
      <c r="B106" s="1"/>
      <c r="C106" s="135"/>
      <c r="D106" s="136"/>
      <c r="E106" s="136"/>
      <c r="F106" s="137"/>
      <c r="G106" s="20"/>
      <c r="H106" s="20"/>
      <c r="I106" s="20"/>
      <c r="J106" s="20"/>
      <c r="K106" s="20"/>
      <c r="L106" s="20"/>
      <c r="M106" s="21">
        <f t="shared" si="8"/>
        <v>0</v>
      </c>
    </row>
    <row r="107" spans="2:13" ht="30.75" customHeight="1">
      <c r="B107" s="16"/>
      <c r="C107" s="86" t="s">
        <v>43</v>
      </c>
      <c r="D107" s="87"/>
      <c r="E107" s="87"/>
      <c r="F107" s="88"/>
      <c r="G107" s="26"/>
      <c r="H107" s="26"/>
      <c r="I107" s="26"/>
      <c r="J107" s="26">
        <f>SUM(J97:J106)</f>
        <v>0</v>
      </c>
      <c r="K107" s="26">
        <f t="shared" ref="K107:M107" si="9">SUM(K97:K106)</f>
        <v>120</v>
      </c>
      <c r="L107" s="26">
        <f t="shared" si="9"/>
        <v>0</v>
      </c>
      <c r="M107" s="26">
        <f t="shared" si="9"/>
        <v>120</v>
      </c>
    </row>
    <row r="108" spans="2:13" ht="39.6" customHeight="1">
      <c r="B108" s="64" t="s">
        <v>74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6"/>
    </row>
    <row r="109" spans="2:13" ht="35.450000000000003" customHeight="1">
      <c r="B109" s="67" t="s">
        <v>75</v>
      </c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9"/>
    </row>
    <row r="110" spans="2:13" ht="18.75" customHeight="1"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2:13" ht="18.75" customHeight="1">
      <c r="B111" s="3"/>
      <c r="C111" s="4"/>
      <c r="D111" s="4"/>
      <c r="E111" s="4"/>
      <c r="F111" s="4"/>
      <c r="G111" s="4"/>
      <c r="H111" s="116" t="s">
        <v>76</v>
      </c>
      <c r="I111" s="116"/>
      <c r="J111" s="116"/>
      <c r="K111" s="116"/>
      <c r="L111" s="116"/>
      <c r="M111" s="116"/>
    </row>
    <row r="112" spans="2:13" ht="18.75" customHeight="1">
      <c r="B112" s="3"/>
      <c r="C112" s="4"/>
      <c r="D112" s="4"/>
      <c r="E112" s="4"/>
      <c r="F112" s="4"/>
      <c r="G112" s="4"/>
      <c r="H112" s="117"/>
      <c r="I112" s="118"/>
      <c r="J112" s="117" t="s">
        <v>29</v>
      </c>
      <c r="K112" s="118"/>
      <c r="L112" s="117" t="s">
        <v>30</v>
      </c>
      <c r="M112" s="118"/>
    </row>
    <row r="113" spans="2:13" ht="18.75" customHeight="1">
      <c r="B113" s="3"/>
      <c r="C113" s="4"/>
      <c r="D113" s="4"/>
      <c r="E113" s="4"/>
      <c r="F113" s="4"/>
      <c r="G113" s="4"/>
      <c r="H113" s="107" t="s">
        <v>31</v>
      </c>
      <c r="I113" s="107"/>
      <c r="J113" s="114">
        <f>J115*D154</f>
        <v>96</v>
      </c>
      <c r="K113" s="115"/>
      <c r="L113" s="108">
        <f>J113/L154</f>
        <v>6.5231660730132547E-3</v>
      </c>
      <c r="M113" s="109"/>
    </row>
    <row r="114" spans="2:13" ht="18.75" customHeight="1">
      <c r="B114" s="3"/>
      <c r="C114" s="4"/>
      <c r="D114" s="4"/>
      <c r="E114" s="4"/>
      <c r="F114" s="4"/>
      <c r="G114" s="4"/>
      <c r="H114" s="107" t="s">
        <v>32</v>
      </c>
      <c r="I114" s="107"/>
      <c r="J114" s="114">
        <f>J115*F154</f>
        <v>24</v>
      </c>
      <c r="K114" s="115"/>
      <c r="L114" s="110"/>
      <c r="M114" s="111"/>
    </row>
    <row r="115" spans="2:13" ht="18.75" customHeight="1">
      <c r="B115" s="3"/>
      <c r="C115" s="4"/>
      <c r="D115" s="4"/>
      <c r="E115" s="4"/>
      <c r="F115" s="4"/>
      <c r="G115" s="4"/>
      <c r="H115" s="107" t="s">
        <v>33</v>
      </c>
      <c r="I115" s="107"/>
      <c r="J115" s="114">
        <f>M107</f>
        <v>120</v>
      </c>
      <c r="K115" s="115"/>
      <c r="L115" s="112"/>
      <c r="M115" s="113"/>
    </row>
    <row r="116" spans="2:13" ht="18" customHeight="1"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2:13" ht="42.75" customHeight="1">
      <c r="B117" s="80" t="s">
        <v>77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2"/>
    </row>
    <row r="118" spans="2:13" ht="48" customHeight="1">
      <c r="B118" s="18" t="s">
        <v>35</v>
      </c>
      <c r="C118" s="74" t="s">
        <v>78</v>
      </c>
      <c r="D118" s="75"/>
      <c r="E118" s="75"/>
      <c r="F118" s="76"/>
      <c r="G118" s="74" t="s">
        <v>79</v>
      </c>
      <c r="H118" s="76"/>
      <c r="I118" s="18" t="s">
        <v>80</v>
      </c>
      <c r="J118" s="18" t="s">
        <v>16</v>
      </c>
      <c r="K118" s="18" t="s">
        <v>17</v>
      </c>
      <c r="L118" s="18" t="s">
        <v>18</v>
      </c>
      <c r="M118" s="18" t="s">
        <v>81</v>
      </c>
    </row>
    <row r="119" spans="2:13" ht="18" customHeight="1">
      <c r="B119" s="131" t="s">
        <v>82</v>
      </c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3"/>
    </row>
    <row r="120" spans="2:13">
      <c r="B120" s="1">
        <v>3</v>
      </c>
      <c r="C120" s="83" t="s">
        <v>41</v>
      </c>
      <c r="D120" s="84"/>
      <c r="E120" s="84"/>
      <c r="F120" s="85"/>
      <c r="G120" s="127">
        <v>5150</v>
      </c>
      <c r="H120" s="128"/>
      <c r="I120" s="22">
        <v>5000</v>
      </c>
      <c r="J120" s="22">
        <v>150</v>
      </c>
      <c r="K120" s="22"/>
      <c r="L120" s="22"/>
      <c r="M120" s="21">
        <f>G120-I120</f>
        <v>150</v>
      </c>
    </row>
    <row r="121" spans="2:13">
      <c r="B121" s="1"/>
      <c r="C121" s="135"/>
      <c r="D121" s="136"/>
      <c r="E121" s="136"/>
      <c r="F121" s="137"/>
      <c r="G121" s="127"/>
      <c r="H121" s="128"/>
      <c r="I121" s="22"/>
      <c r="J121" s="22"/>
      <c r="K121" s="22"/>
      <c r="L121" s="22"/>
      <c r="M121" s="21">
        <f t="shared" ref="M121:M124" si="10">G121-I121</f>
        <v>0</v>
      </c>
    </row>
    <row r="122" spans="2:13">
      <c r="B122" s="1"/>
      <c r="C122" s="83"/>
      <c r="D122" s="84"/>
      <c r="E122" s="84"/>
      <c r="F122" s="85"/>
      <c r="G122" s="127"/>
      <c r="H122" s="128"/>
      <c r="I122" s="22"/>
      <c r="J122" s="22"/>
      <c r="K122" s="22"/>
      <c r="L122" s="22"/>
      <c r="M122" s="21">
        <f t="shared" si="10"/>
        <v>0</v>
      </c>
    </row>
    <row r="123" spans="2:13">
      <c r="B123" s="1"/>
      <c r="C123" s="83"/>
      <c r="D123" s="84"/>
      <c r="E123" s="84"/>
      <c r="F123" s="85"/>
      <c r="G123" s="127"/>
      <c r="H123" s="128"/>
      <c r="I123" s="22"/>
      <c r="J123" s="22"/>
      <c r="K123" s="22"/>
      <c r="L123" s="22"/>
      <c r="M123" s="21">
        <f t="shared" si="10"/>
        <v>0</v>
      </c>
    </row>
    <row r="124" spans="2:13">
      <c r="B124" s="1"/>
      <c r="C124" s="135"/>
      <c r="D124" s="136"/>
      <c r="E124" s="136"/>
      <c r="F124" s="137"/>
      <c r="G124" s="127"/>
      <c r="H124" s="128"/>
      <c r="I124" s="22"/>
      <c r="J124" s="22"/>
      <c r="K124" s="22"/>
      <c r="L124" s="22"/>
      <c r="M124" s="21">
        <f t="shared" si="10"/>
        <v>0</v>
      </c>
    </row>
    <row r="125" spans="2:13">
      <c r="B125" s="134" t="s">
        <v>83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50">
        <f>SUM(M120:M124)</f>
        <v>150</v>
      </c>
    </row>
    <row r="126" spans="2:13">
      <c r="B126" s="131" t="s">
        <v>84</v>
      </c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3"/>
    </row>
    <row r="127" spans="2:13">
      <c r="B127" s="1">
        <v>4</v>
      </c>
      <c r="C127" s="83" t="s">
        <v>50</v>
      </c>
      <c r="D127" s="84"/>
      <c r="E127" s="84"/>
      <c r="F127" s="85"/>
      <c r="G127" s="127">
        <v>252.5</v>
      </c>
      <c r="H127" s="128"/>
      <c r="I127" s="22">
        <v>250</v>
      </c>
      <c r="J127" s="22"/>
      <c r="K127" s="22">
        <v>2.5</v>
      </c>
      <c r="L127" s="22"/>
      <c r="M127" s="21">
        <f t="shared" ref="M127:M137" si="11">G127-I127</f>
        <v>2.5</v>
      </c>
    </row>
    <row r="128" spans="2:13">
      <c r="B128" s="1"/>
      <c r="C128" s="83"/>
      <c r="D128" s="84"/>
      <c r="E128" s="84"/>
      <c r="F128" s="85"/>
      <c r="G128" s="127"/>
      <c r="H128" s="128"/>
      <c r="I128" s="22"/>
      <c r="J128" s="22"/>
      <c r="K128" s="22"/>
      <c r="L128" s="22"/>
      <c r="M128" s="21">
        <f t="shared" si="11"/>
        <v>0</v>
      </c>
    </row>
    <row r="129" spans="2:13">
      <c r="B129" s="1"/>
      <c r="C129" s="135"/>
      <c r="D129" s="136"/>
      <c r="E129" s="136"/>
      <c r="F129" s="137"/>
      <c r="G129" s="127"/>
      <c r="H129" s="128"/>
      <c r="I129" s="22"/>
      <c r="J129" s="22"/>
      <c r="K129" s="22"/>
      <c r="L129" s="22"/>
      <c r="M129" s="21">
        <f t="shared" si="11"/>
        <v>0</v>
      </c>
    </row>
    <row r="130" spans="2:13">
      <c r="B130" s="1"/>
      <c r="C130" s="83"/>
      <c r="D130" s="84"/>
      <c r="E130" s="84"/>
      <c r="F130" s="85"/>
      <c r="G130" s="127"/>
      <c r="H130" s="128"/>
      <c r="I130" s="22"/>
      <c r="J130" s="22"/>
      <c r="K130" s="22"/>
      <c r="L130" s="22"/>
      <c r="M130" s="21">
        <f t="shared" si="11"/>
        <v>0</v>
      </c>
    </row>
    <row r="131" spans="2:13">
      <c r="B131" s="134" t="s">
        <v>85</v>
      </c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51">
        <f>SUM(M127:M130)</f>
        <v>2.5</v>
      </c>
    </row>
    <row r="132" spans="2:13">
      <c r="B132" s="131" t="s">
        <v>86</v>
      </c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3"/>
    </row>
    <row r="133" spans="2:13">
      <c r="B133" s="1">
        <v>6</v>
      </c>
      <c r="C133" s="83" t="s">
        <v>62</v>
      </c>
      <c r="D133" s="84"/>
      <c r="E133" s="84"/>
      <c r="F133" s="85"/>
      <c r="G133" s="127">
        <v>1210</v>
      </c>
      <c r="H133" s="128"/>
      <c r="I133" s="22">
        <v>1000</v>
      </c>
      <c r="J133" s="22"/>
      <c r="K133" s="22">
        <v>210</v>
      </c>
      <c r="L133" s="22"/>
      <c r="M133" s="21">
        <f t="shared" si="11"/>
        <v>210</v>
      </c>
    </row>
    <row r="134" spans="2:13">
      <c r="B134" s="1"/>
      <c r="C134" s="83"/>
      <c r="D134" s="84"/>
      <c r="E134" s="84"/>
      <c r="F134" s="85"/>
      <c r="G134" s="127"/>
      <c r="H134" s="128"/>
      <c r="I134" s="22"/>
      <c r="J134" s="22"/>
      <c r="K134" s="22"/>
      <c r="L134" s="22"/>
      <c r="M134" s="21">
        <f t="shared" si="11"/>
        <v>0</v>
      </c>
    </row>
    <row r="135" spans="2:13">
      <c r="B135" s="1"/>
      <c r="C135" s="135"/>
      <c r="D135" s="136"/>
      <c r="E135" s="136"/>
      <c r="F135" s="137"/>
      <c r="G135" s="127"/>
      <c r="H135" s="128"/>
      <c r="I135" s="22"/>
      <c r="J135" s="22"/>
      <c r="K135" s="22"/>
      <c r="L135" s="22"/>
      <c r="M135" s="21">
        <f t="shared" si="11"/>
        <v>0</v>
      </c>
    </row>
    <row r="136" spans="2:13">
      <c r="B136" s="1"/>
      <c r="C136" s="83"/>
      <c r="D136" s="84"/>
      <c r="E136" s="84"/>
      <c r="F136" s="85"/>
      <c r="G136" s="127"/>
      <c r="H136" s="128"/>
      <c r="I136" s="22"/>
      <c r="J136" s="22"/>
      <c r="K136" s="22"/>
      <c r="L136" s="22"/>
      <c r="M136" s="21">
        <f t="shared" si="11"/>
        <v>0</v>
      </c>
    </row>
    <row r="137" spans="2:13">
      <c r="B137" s="1"/>
      <c r="C137" s="135"/>
      <c r="D137" s="136"/>
      <c r="E137" s="136"/>
      <c r="F137" s="137"/>
      <c r="G137" s="127"/>
      <c r="H137" s="128"/>
      <c r="I137" s="22"/>
      <c r="J137" s="22"/>
      <c r="K137" s="22"/>
      <c r="L137" s="22"/>
      <c r="M137" s="21">
        <f t="shared" si="11"/>
        <v>0</v>
      </c>
    </row>
    <row r="138" spans="2:13">
      <c r="B138" s="134" t="s">
        <v>87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51">
        <f>SUM(M133:M137)</f>
        <v>210</v>
      </c>
    </row>
    <row r="139" spans="2:13" ht="27.75" customHeight="1">
      <c r="B139" s="86" t="s">
        <v>43</v>
      </c>
      <c r="C139" s="87"/>
      <c r="D139" s="87"/>
      <c r="E139" s="87"/>
      <c r="F139" s="87"/>
      <c r="G139" s="87"/>
      <c r="H139" s="87"/>
      <c r="I139" s="88"/>
      <c r="J139" s="24">
        <f>SUM(J120:J138)</f>
        <v>150</v>
      </c>
      <c r="K139" s="24">
        <f>SUM(K120:K138)</f>
        <v>212.5</v>
      </c>
      <c r="L139" s="24">
        <f>SUM(L120:L138)</f>
        <v>0</v>
      </c>
      <c r="M139" s="24">
        <f>SUM(M125,M131,M138)</f>
        <v>362.5</v>
      </c>
    </row>
    <row r="140" spans="2:13" ht="28.9" customHeight="1">
      <c r="B140" s="64" t="s">
        <v>88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6"/>
    </row>
    <row r="141" spans="2:13" ht="35.450000000000003" customHeight="1">
      <c r="B141" s="67" t="s">
        <v>89</v>
      </c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9"/>
    </row>
    <row r="142" spans="2:13" ht="16.5" customHeight="1"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4" spans="2:13" ht="36.6" customHeight="1">
      <c r="B144" s="80" t="s">
        <v>90</v>
      </c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2"/>
    </row>
    <row r="145" spans="2:16" ht="42" customHeight="1">
      <c r="B145" s="14" t="s">
        <v>91</v>
      </c>
      <c r="C145" s="74" t="s">
        <v>92</v>
      </c>
      <c r="D145" s="75"/>
      <c r="E145" s="75"/>
      <c r="F145" s="76"/>
      <c r="G145" s="74" t="s">
        <v>93</v>
      </c>
      <c r="H145" s="76"/>
      <c r="I145" s="74" t="s">
        <v>94</v>
      </c>
      <c r="J145" s="76"/>
      <c r="K145" s="74" t="s">
        <v>95</v>
      </c>
      <c r="L145" s="76"/>
      <c r="M145" s="14"/>
    </row>
    <row r="146" spans="2:16" ht="17.45" customHeight="1">
      <c r="B146" s="19">
        <v>7.0000000000000007E-2</v>
      </c>
      <c r="C146" s="138">
        <f>M63+M41+M19+M139+M107+M85</f>
        <v>17192.5</v>
      </c>
      <c r="D146" s="139"/>
      <c r="E146" s="139"/>
      <c r="F146" s="140"/>
      <c r="G146" s="138">
        <f>J139+J107+J85+J63+J41+J19</f>
        <v>1900</v>
      </c>
      <c r="H146" s="139"/>
      <c r="I146" s="138">
        <f>K139+K107+K85+K63+K41+K19</f>
        <v>9992.5</v>
      </c>
      <c r="J146" s="139"/>
      <c r="K146" s="138">
        <f>L139+L107+L85+L63+L41+L19</f>
        <v>8500</v>
      </c>
      <c r="L146" s="139"/>
      <c r="M146" s="39"/>
    </row>
    <row r="147" spans="2:16" ht="53.45" customHeight="1">
      <c r="B147" s="14" t="s">
        <v>96</v>
      </c>
      <c r="C147" s="77">
        <f>B146*C146</f>
        <v>1203.4750000000001</v>
      </c>
      <c r="D147" s="78"/>
      <c r="E147" s="78"/>
      <c r="F147" s="79"/>
      <c r="G147" s="77">
        <f>(B146*G146)</f>
        <v>133</v>
      </c>
      <c r="H147" s="79"/>
      <c r="I147" s="77">
        <f>(B146*I146)</f>
        <v>699.47500000000002</v>
      </c>
      <c r="J147" s="79"/>
      <c r="K147" s="77">
        <f>(B146*K146)</f>
        <v>595</v>
      </c>
      <c r="L147" s="78"/>
      <c r="M147" s="40"/>
    </row>
    <row r="148" spans="2:16" ht="34.15" customHeight="1">
      <c r="B148" s="64" t="s">
        <v>97</v>
      </c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6"/>
    </row>
    <row r="149" spans="2:16" ht="38.25" customHeight="1">
      <c r="B149" s="73" t="s">
        <v>98</v>
      </c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9"/>
    </row>
    <row r="151" spans="2:16" ht="15" thickBot="1"/>
    <row r="152" spans="2:16" ht="36.75" customHeight="1" thickBot="1">
      <c r="B152" s="70" t="s">
        <v>99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2"/>
    </row>
    <row r="153" spans="2:16" ht="42.6" customHeight="1">
      <c r="B153" s="53" t="s">
        <v>100</v>
      </c>
      <c r="C153" s="61"/>
      <c r="D153" s="53" t="s">
        <v>101</v>
      </c>
      <c r="E153" s="54"/>
      <c r="F153" s="60" t="s">
        <v>102</v>
      </c>
      <c r="G153" s="61"/>
      <c r="H153" s="53" t="s">
        <v>16</v>
      </c>
      <c r="I153" s="54"/>
      <c r="J153" s="33" t="s">
        <v>17</v>
      </c>
      <c r="K153" s="35" t="s">
        <v>18</v>
      </c>
      <c r="L153" s="32" t="s">
        <v>103</v>
      </c>
      <c r="M153" s="35" t="s">
        <v>104</v>
      </c>
      <c r="P153" s="5"/>
    </row>
    <row r="154" spans="2:16" ht="29.25" customHeight="1" thickBot="1">
      <c r="B154" s="55">
        <f>SUM(C146:F147)</f>
        <v>18395.974999999999</v>
      </c>
      <c r="C154" s="56"/>
      <c r="D154" s="57">
        <v>0.8</v>
      </c>
      <c r="E154" s="58"/>
      <c r="F154" s="62">
        <v>0.2</v>
      </c>
      <c r="G154" s="63"/>
      <c r="H154" s="55">
        <f>SUM(G146:H147)</f>
        <v>2033</v>
      </c>
      <c r="I154" s="59"/>
      <c r="J154" s="36">
        <f>SUM(I146:J147)</f>
        <v>10691.975</v>
      </c>
      <c r="K154" s="37">
        <f>SUM(K146:L147)</f>
        <v>9095</v>
      </c>
      <c r="L154" s="34">
        <f>(B154*D154)</f>
        <v>14716.779999999999</v>
      </c>
      <c r="M154" s="38">
        <f>(F154*B154)</f>
        <v>3679.1949999999997</v>
      </c>
    </row>
    <row r="155" spans="2:16" ht="18.75" customHeight="1">
      <c r="B155" s="6"/>
      <c r="C155" s="7"/>
      <c r="D155" s="8"/>
      <c r="E155" s="9"/>
      <c r="F155" s="8"/>
      <c r="G155" s="8"/>
      <c r="H155" s="6"/>
      <c r="M155" s="10"/>
    </row>
    <row r="157" spans="2:16">
      <c r="C157" s="12"/>
      <c r="D157" s="12"/>
      <c r="E157" s="12"/>
      <c r="F157" s="12"/>
    </row>
  </sheetData>
  <mergeCells count="214">
    <mergeCell ref="B139:I139"/>
    <mergeCell ref="G135:H135"/>
    <mergeCell ref="G137:H137"/>
    <mergeCell ref="B125:L125"/>
    <mergeCell ref="C122:F122"/>
    <mergeCell ref="G122:H122"/>
    <mergeCell ref="B126:M126"/>
    <mergeCell ref="B131:L131"/>
    <mergeCell ref="B132:M132"/>
    <mergeCell ref="C134:F134"/>
    <mergeCell ref="C136:F136"/>
    <mergeCell ref="G134:H134"/>
    <mergeCell ref="G136:H136"/>
    <mergeCell ref="B138:L138"/>
    <mergeCell ref="C127:F127"/>
    <mergeCell ref="C129:F129"/>
    <mergeCell ref="C133:F133"/>
    <mergeCell ref="C135:F135"/>
    <mergeCell ref="C137:F137"/>
    <mergeCell ref="G133:H133"/>
    <mergeCell ref="B4:M4"/>
    <mergeCell ref="C123:F123"/>
    <mergeCell ref="C128:F128"/>
    <mergeCell ref="C130:F130"/>
    <mergeCell ref="B119:M119"/>
    <mergeCell ref="G118:H118"/>
    <mergeCell ref="G120:H120"/>
    <mergeCell ref="G121:H121"/>
    <mergeCell ref="G124:H124"/>
    <mergeCell ref="G123:H123"/>
    <mergeCell ref="G130:H130"/>
    <mergeCell ref="G127:H127"/>
    <mergeCell ref="G128:H128"/>
    <mergeCell ref="G129:H129"/>
    <mergeCell ref="C83:E83"/>
    <mergeCell ref="C84:E84"/>
    <mergeCell ref="C85:I85"/>
    <mergeCell ref="H111:M111"/>
    <mergeCell ref="H112:I112"/>
    <mergeCell ref="J112:K112"/>
    <mergeCell ref="L112:M112"/>
    <mergeCell ref="H113:I113"/>
    <mergeCell ref="J113:K113"/>
    <mergeCell ref="L113:M115"/>
    <mergeCell ref="J115:K115"/>
    <mergeCell ref="C62:E62"/>
    <mergeCell ref="H89:M89"/>
    <mergeCell ref="H90:I90"/>
    <mergeCell ref="L90:M90"/>
    <mergeCell ref="H91:I91"/>
    <mergeCell ref="L91:M93"/>
    <mergeCell ref="H92:I92"/>
    <mergeCell ref="H93:I93"/>
    <mergeCell ref="J93:K9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C39:E39"/>
    <mergeCell ref="C40:E40"/>
    <mergeCell ref="C52:E52"/>
    <mergeCell ref="C53:E53"/>
    <mergeCell ref="C54:E54"/>
    <mergeCell ref="C55:E55"/>
    <mergeCell ref="C56:E56"/>
    <mergeCell ref="C57:E57"/>
    <mergeCell ref="C58:E58"/>
    <mergeCell ref="C41:F4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J49:K49"/>
    <mergeCell ref="L25:M27"/>
    <mergeCell ref="L47:M49"/>
    <mergeCell ref="H45:M45"/>
    <mergeCell ref="H46:I46"/>
    <mergeCell ref="L46:M46"/>
    <mergeCell ref="H47:I47"/>
    <mergeCell ref="H48:I48"/>
    <mergeCell ref="J27:K27"/>
    <mergeCell ref="H30:I30"/>
    <mergeCell ref="H41:I41"/>
    <mergeCell ref="H52:I52"/>
    <mergeCell ref="H54:I54"/>
    <mergeCell ref="H32:I32"/>
    <mergeCell ref="H33:I33"/>
    <mergeCell ref="H34:I34"/>
    <mergeCell ref="H53:I53"/>
    <mergeCell ref="H55:I55"/>
    <mergeCell ref="H56:I56"/>
    <mergeCell ref="H24:I24"/>
    <mergeCell ref="H25:I25"/>
    <mergeCell ref="H26:I26"/>
    <mergeCell ref="H27:I27"/>
    <mergeCell ref="H49:I49"/>
    <mergeCell ref="H57:I57"/>
    <mergeCell ref="C96:F96"/>
    <mergeCell ref="H58:I58"/>
    <mergeCell ref="H62:I62"/>
    <mergeCell ref="H69:I69"/>
    <mergeCell ref="L69:M71"/>
    <mergeCell ref="H70:I70"/>
    <mergeCell ref="H71:I71"/>
    <mergeCell ref="J71:K71"/>
    <mergeCell ref="H67:M67"/>
    <mergeCell ref="H68:I68"/>
    <mergeCell ref="L68:M68"/>
    <mergeCell ref="H59:I59"/>
    <mergeCell ref="H60:I60"/>
    <mergeCell ref="H61:I61"/>
    <mergeCell ref="C59:E59"/>
    <mergeCell ref="C60:E60"/>
    <mergeCell ref="C61:E61"/>
    <mergeCell ref="B64:M64"/>
    <mergeCell ref="B65:M65"/>
    <mergeCell ref="H63:I63"/>
    <mergeCell ref="C63:F63"/>
    <mergeCell ref="C75:E75"/>
    <mergeCell ref="B1:M1"/>
    <mergeCell ref="B5:M5"/>
    <mergeCell ref="B51:M51"/>
    <mergeCell ref="H35:I35"/>
    <mergeCell ref="H36:I36"/>
    <mergeCell ref="H37:I37"/>
    <mergeCell ref="H38:I38"/>
    <mergeCell ref="H39:I39"/>
    <mergeCell ref="H40:I40"/>
    <mergeCell ref="B42:M42"/>
    <mergeCell ref="B43:M43"/>
    <mergeCell ref="B20:M20"/>
    <mergeCell ref="B21:M21"/>
    <mergeCell ref="B7:M7"/>
    <mergeCell ref="B29:M29"/>
    <mergeCell ref="H31:I31"/>
    <mergeCell ref="C2:J2"/>
    <mergeCell ref="C3:J3"/>
    <mergeCell ref="C19:F19"/>
    <mergeCell ref="H23:M23"/>
    <mergeCell ref="J24:K24"/>
    <mergeCell ref="L24:M24"/>
    <mergeCell ref="J25:K25"/>
    <mergeCell ref="J26:K26"/>
    <mergeCell ref="B73:M73"/>
    <mergeCell ref="C107:F107"/>
    <mergeCell ref="C74:E74"/>
    <mergeCell ref="C76:E76"/>
    <mergeCell ref="C77:E77"/>
    <mergeCell ref="C78:E78"/>
    <mergeCell ref="C80:E80"/>
    <mergeCell ref="C79:E79"/>
    <mergeCell ref="C81:E81"/>
    <mergeCell ref="C82:E82"/>
    <mergeCell ref="C102:F102"/>
    <mergeCell ref="G145:H145"/>
    <mergeCell ref="I145:J145"/>
    <mergeCell ref="B117:M117"/>
    <mergeCell ref="C120:F120"/>
    <mergeCell ref="C106:F106"/>
    <mergeCell ref="C105:F105"/>
    <mergeCell ref="C104:F104"/>
    <mergeCell ref="C103:F103"/>
    <mergeCell ref="B86:M86"/>
    <mergeCell ref="B87:M87"/>
    <mergeCell ref="B95:M95"/>
    <mergeCell ref="C97:F97"/>
    <mergeCell ref="C98:F98"/>
    <mergeCell ref="C99:F99"/>
    <mergeCell ref="C100:F100"/>
    <mergeCell ref="C101:F101"/>
    <mergeCell ref="C118:F118"/>
    <mergeCell ref="B109:M109"/>
    <mergeCell ref="C121:F121"/>
    <mergeCell ref="C124:F124"/>
    <mergeCell ref="B108:M108"/>
    <mergeCell ref="H114:I114"/>
    <mergeCell ref="J114:K114"/>
    <mergeCell ref="H115:I115"/>
    <mergeCell ref="H153:I153"/>
    <mergeCell ref="B154:C154"/>
    <mergeCell ref="D154:E154"/>
    <mergeCell ref="H154:I154"/>
    <mergeCell ref="F153:G153"/>
    <mergeCell ref="F154:G154"/>
    <mergeCell ref="B153:C153"/>
    <mergeCell ref="D153:E153"/>
    <mergeCell ref="B140:M140"/>
    <mergeCell ref="B141:M141"/>
    <mergeCell ref="B152:M152"/>
    <mergeCell ref="B149:M149"/>
    <mergeCell ref="B148:M148"/>
    <mergeCell ref="C145:F145"/>
    <mergeCell ref="C146:F146"/>
    <mergeCell ref="K145:L145"/>
    <mergeCell ref="C147:F147"/>
    <mergeCell ref="G147:H147"/>
    <mergeCell ref="B144:M144"/>
    <mergeCell ref="I147:J147"/>
    <mergeCell ref="K147:L147"/>
    <mergeCell ref="I146:J146"/>
    <mergeCell ref="K146:L146"/>
    <mergeCell ref="G146:H146"/>
  </mergeCells>
  <conditionalFormatting sqref="L69">
    <cfRule type="cellIs" dxfId="8" priority="7" operator="greaterThan">
      <formula>0.1</formula>
    </cfRule>
    <cfRule type="cellIs" dxfId="7" priority="8" operator="greaterThan">
      <formula>0.5</formula>
    </cfRule>
    <cfRule type="cellIs" dxfId="6" priority="9" operator="greaterThan">
      <formula>0.7</formula>
    </cfRule>
  </conditionalFormatting>
  <conditionalFormatting sqref="L25:M27">
    <cfRule type="cellIs" dxfId="5" priority="15" operator="greaterThan">
      <formula>0.7</formula>
    </cfRule>
  </conditionalFormatting>
  <conditionalFormatting sqref="L47:M49">
    <cfRule type="cellIs" dxfId="4" priority="12" operator="greaterThan">
      <formula>0.5</formula>
    </cfRule>
    <cfRule type="cellIs" dxfId="3" priority="13" operator="greaterThan">
      <formula>0.7</formula>
    </cfRule>
  </conditionalFormatting>
  <conditionalFormatting sqref="L91:M93">
    <cfRule type="cellIs" dxfId="2" priority="3" operator="greaterThan">
      <formula>0.2</formula>
    </cfRule>
  </conditionalFormatting>
  <conditionalFormatting sqref="L113:M115">
    <cfRule type="cellIs" dxfId="1" priority="1" operator="greaterThan">
      <formula>0.1</formula>
    </cfRule>
    <cfRule type="cellIs" dxfId="0" priority="2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0beca1-5079-4077-bc10-69aef328c6a4">
      <Terms xmlns="http://schemas.microsoft.com/office/infopath/2007/PartnerControls"/>
    </lcf76f155ced4ddcb4097134ff3c332f>
    <TaxCatchAll xmlns="80d8c3ff-f235-49eb-bc3b-f7de44f88257" xsi:nil="true"/>
    <Manager xmlns="bb0beca1-5079-4077-bc10-69aef328c6a4">
      <UserInfo>
        <DisplayName/>
        <AccountId xsi:nil="true"/>
        <AccountType/>
      </UserInfo>
    </Manag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70EBC23E7060438E5E60BB4FE819B4" ma:contentTypeVersion="15" ma:contentTypeDescription="Kreiraj novi dokument." ma:contentTypeScope="" ma:versionID="778bb8db0a204145875fc04b212c0b1a">
  <xsd:schema xmlns:xsd="http://www.w3.org/2001/XMLSchema" xmlns:xs="http://www.w3.org/2001/XMLSchema" xmlns:p="http://schemas.microsoft.com/office/2006/metadata/properties" xmlns:ns2="bb0beca1-5079-4077-bc10-69aef328c6a4" xmlns:ns3="80d8c3ff-f235-49eb-bc3b-f7de44f88257" targetNamespace="http://schemas.microsoft.com/office/2006/metadata/properties" ma:root="true" ma:fieldsID="a1b13e00ee3148374078e007c999e6e2" ns2:_="" ns3:_="">
    <xsd:import namespace="bb0beca1-5079-4077-bc10-69aef328c6a4"/>
    <xsd:import namespace="80d8c3ff-f235-49eb-bc3b-f7de44f88257"/>
    <xsd:element name="properties">
      <xsd:complexType>
        <xsd:sequence>
          <xsd:element name="documentManagement">
            <xsd:complexType>
              <xsd:all>
                <xsd:element ref="ns2:Manag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beca1-5079-4077-bc10-69aef328c6a4" elementFormDefault="qualified">
    <xsd:import namespace="http://schemas.microsoft.com/office/2006/documentManagement/types"/>
    <xsd:import namespace="http://schemas.microsoft.com/office/infopath/2007/PartnerControls"/>
    <xsd:element name="Manager" ma:index="8" nillable="true" ma:displayName="Manager" ma:format="Dropdown" ma:list="UserInfo" ma:SharePointGroup="0" ma:internalName="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Oznake slika" ma:readOnly="false" ma:fieldId="{5cf76f15-5ced-4ddc-b409-7134ff3c332f}" ma:taxonomyMulti="true" ma:sspId="a8c608ce-53ce-4125-a2fe-2775b7f6a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c3ff-f235-49eb-bc3b-f7de44f8825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cf278b5-31a7-4dee-9fba-50a39c50b03b}" ma:internalName="TaxCatchAll" ma:showField="CatchAllData" ma:web="80d8c3ff-f235-49eb-bc3b-f7de44f88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jeno sa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jeno sa detaljim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F3191-4715-45BA-9ED5-4772418E9EF8}"/>
</file>

<file path=customXml/itemProps2.xml><?xml version="1.0" encoding="utf-8"?>
<ds:datastoreItem xmlns:ds="http://schemas.openxmlformats.org/officeDocument/2006/customXml" ds:itemID="{253B7A14-98CD-4F4B-8D7D-725554CFCCF0}"/>
</file>

<file path=customXml/itemProps3.xml><?xml version="1.0" encoding="utf-8"?>
<ds:datastoreItem xmlns:ds="http://schemas.openxmlformats.org/officeDocument/2006/customXml" ds:itemID="{9A31F036-1139-48BF-AE5F-8354BFEC7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Tomovic</dc:creator>
  <cp:keywords/>
  <dc:description/>
  <cp:lastModifiedBy>Ivan Tomovic</cp:lastModifiedBy>
  <cp:revision/>
  <dcterms:created xsi:type="dcterms:W3CDTF">2023-01-18T14:42:32Z</dcterms:created>
  <dcterms:modified xsi:type="dcterms:W3CDTF">2026-04-30T09:53:35Z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0x0101003B70EBC23E7060438E5E60BB4FE819B4</vt:lpwstr>
  </property>
  <property fmtid="{D5CDD505-2E9C-101B-9397-08002B2CF9AE}" pid="3" name="MediaServiceImageTags">
    <vt:lpwstr/>
  </property>
</Properties>
</file>